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1895a83b1b93924c/Web site Immages/"/>
    </mc:Choice>
  </mc:AlternateContent>
  <xr:revisionPtr revIDLastSave="0" documentId="8_{75595692-9032-463F-9D72-1D126DCC97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SC  Evaluation sheet " sheetId="1" r:id="rId1"/>
    <sheet name="Sheet5" sheetId="2" r:id="rId2"/>
    <sheet name="Sheet4" sheetId="3" r:id="rId3"/>
  </sheets>
  <definedNames>
    <definedName name="_xlnm.Print_Area" localSheetId="0">'HSC  Evaluation sheet '!$A$1:$I$1038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7" i="3" l="1"/>
  <c r="V7" i="2"/>
  <c r="V6" i="2"/>
  <c r="Z6" i="2" s="1"/>
  <c r="V5" i="2"/>
  <c r="V4" i="2"/>
  <c r="X16" i="2" s="1"/>
  <c r="V3" i="2"/>
  <c r="W15" i="2" s="1"/>
  <c r="F7" i="1"/>
  <c r="A16" i="3"/>
  <c r="F6" i="1"/>
  <c r="F5" i="1"/>
  <c r="Y4" i="2" l="1"/>
  <c r="Y3" i="2"/>
  <c r="Z7" i="2"/>
  <c r="Z11" i="2"/>
  <c r="Z3" i="2"/>
  <c r="W12" i="2"/>
  <c r="Z14" i="2"/>
  <c r="Z4" i="2"/>
  <c r="W4" i="2"/>
  <c r="W8" i="2"/>
  <c r="X12" i="2"/>
  <c r="X8" i="2"/>
  <c r="Z13" i="2"/>
  <c r="W5" i="2"/>
  <c r="Z9" i="2"/>
  <c r="X14" i="2"/>
  <c r="X5" i="2"/>
  <c r="X10" i="2"/>
  <c r="Z10" i="2"/>
  <c r="X15" i="2"/>
  <c r="X11" i="2"/>
  <c r="Z15" i="2"/>
  <c r="X7" i="2"/>
  <c r="W16" i="2"/>
  <c r="F4" i="1"/>
  <c r="Y15" i="2"/>
  <c r="W3" i="2"/>
  <c r="Y5" i="2"/>
  <c r="Y8" i="2"/>
  <c r="W9" i="2"/>
  <c r="Y12" i="2"/>
  <c r="W13" i="2"/>
  <c r="Y16" i="2"/>
  <c r="Y7" i="2"/>
  <c r="X3" i="2"/>
  <c r="Z5" i="2"/>
  <c r="W6" i="2"/>
  <c r="Z8" i="2"/>
  <c r="X9" i="2"/>
  <c r="Z12" i="2"/>
  <c r="X13" i="2"/>
  <c r="Z16" i="2"/>
  <c r="Y11" i="2"/>
  <c r="X6" i="2"/>
  <c r="Y9" i="2"/>
  <c r="W10" i="2"/>
  <c r="Y13" i="2"/>
  <c r="W14" i="2"/>
  <c r="X17" i="2"/>
  <c r="Y6" i="2"/>
  <c r="X4" i="2"/>
  <c r="W7" i="2"/>
  <c r="Y10" i="2"/>
  <c r="W11" i="2"/>
  <c r="Y14" i="2"/>
  <c r="A1" i="3"/>
  <c r="G2" i="1" s="1"/>
  <c r="A6" i="3"/>
  <c r="B10" i="1" s="1"/>
  <c r="G8" i="1" l="1"/>
  <c r="G10" i="1"/>
  <c r="G6" i="1"/>
  <c r="G5" i="1"/>
  <c r="G12" i="1"/>
  <c r="AA15" i="2"/>
  <c r="E16" i="2" s="1"/>
  <c r="AA11" i="2"/>
  <c r="E12" i="2" s="1"/>
  <c r="AA8" i="2"/>
  <c r="E9" i="2" s="1"/>
  <c r="AA4" i="2"/>
  <c r="E5" i="2" s="1"/>
  <c r="AA14" i="2"/>
  <c r="E15" i="2" s="1"/>
  <c r="AA9" i="2"/>
  <c r="E10" i="2" s="1"/>
  <c r="AA12" i="2"/>
  <c r="E13" i="2" s="1"/>
  <c r="AA13" i="2"/>
  <c r="E14" i="2" s="1"/>
  <c r="AA16" i="2"/>
  <c r="AA6" i="2"/>
  <c r="E7" i="2" s="1"/>
  <c r="F7" i="2" s="1"/>
  <c r="AA5" i="2"/>
  <c r="E6" i="2" s="1"/>
  <c r="AA7" i="2"/>
  <c r="E8" i="2" s="1"/>
  <c r="AA10" i="2"/>
  <c r="E11" i="2" s="1"/>
  <c r="C19" i="1"/>
  <c r="C17" i="1"/>
  <c r="C13" i="1"/>
  <c r="G3" i="1"/>
  <c r="C16" i="1"/>
  <c r="G9" i="1"/>
  <c r="C15" i="1"/>
  <c r="B12" i="1"/>
  <c r="C14" i="1"/>
  <c r="G4" i="1"/>
  <c r="C18" i="1"/>
  <c r="G7" i="1"/>
  <c r="F3" i="1"/>
  <c r="AA3" i="2"/>
  <c r="E4" i="2" s="1"/>
  <c r="G15" i="2" l="1"/>
  <c r="I15" i="2" s="1"/>
  <c r="J15" i="2" s="1"/>
  <c r="F15" i="2"/>
  <c r="G6" i="2"/>
  <c r="I6" i="2" s="1"/>
  <c r="J6" i="2" s="1"/>
  <c r="F6" i="2"/>
  <c r="G13" i="2"/>
  <c r="I13" i="2" s="1"/>
  <c r="J13" i="2" s="1"/>
  <c r="F13" i="2"/>
  <c r="G16" i="2"/>
  <c r="I16" i="2" s="1"/>
  <c r="J16" i="2" s="1"/>
  <c r="F16" i="2"/>
  <c r="G12" i="2"/>
  <c r="H12" i="2" s="1"/>
  <c r="F12" i="2"/>
  <c r="G9" i="2"/>
  <c r="I9" i="2" s="1"/>
  <c r="J9" i="2" s="1"/>
  <c r="F9" i="2"/>
  <c r="G8" i="2"/>
  <c r="I8" i="2" s="1"/>
  <c r="J8" i="2" s="1"/>
  <c r="F8" i="2"/>
  <c r="G10" i="2"/>
  <c r="H10" i="2" s="1"/>
  <c r="F10" i="2"/>
  <c r="G11" i="2"/>
  <c r="I11" i="2" s="1"/>
  <c r="J11" i="2" s="1"/>
  <c r="F11" i="2"/>
  <c r="G14" i="2"/>
  <c r="H14" i="2" s="1"/>
  <c r="F14" i="2"/>
  <c r="G5" i="2"/>
  <c r="I5" i="2" s="1"/>
  <c r="J5" i="2" s="1"/>
  <c r="F5" i="2"/>
  <c r="G7" i="2"/>
  <c r="H7" i="2" s="1"/>
  <c r="H13" i="2" l="1"/>
  <c r="I10" i="2"/>
  <c r="J10" i="2" s="1"/>
  <c r="H6" i="2"/>
  <c r="H16" i="2"/>
  <c r="I14" i="2"/>
  <c r="J14" i="2" s="1"/>
  <c r="H9" i="2"/>
  <c r="F4" i="2"/>
  <c r="F9" i="1" s="1"/>
  <c r="F8" i="1"/>
  <c r="G4" i="2"/>
  <c r="H11" i="2"/>
  <c r="I12" i="2"/>
  <c r="J12" i="2" s="1"/>
  <c r="H15" i="2"/>
  <c r="H8" i="2"/>
  <c r="H5" i="2"/>
  <c r="I7" i="2"/>
  <c r="J7" i="2" s="1"/>
  <c r="H4" i="2" l="1"/>
  <c r="I4" i="2"/>
  <c r="J4" i="2" l="1"/>
  <c r="F12" i="1" s="1"/>
  <c r="F10" i="1"/>
</calcChain>
</file>

<file path=xl/sharedStrings.xml><?xml version="1.0" encoding="utf-8"?>
<sst xmlns="http://schemas.openxmlformats.org/spreadsheetml/2006/main" count="286" uniqueCount="115">
  <si>
    <t>COUNCIL ROADING</t>
  </si>
  <si>
    <t>RURAL ROADING</t>
  </si>
  <si>
    <t>HIGHWAY CONSTRUCTION</t>
  </si>
  <si>
    <t xml:space="preserve">HAUL ROAD CONSTRUCTION </t>
  </si>
  <si>
    <t xml:space="preserve">MINING </t>
  </si>
  <si>
    <t xml:space="preserve">AIRPORT RUNWAY HELICOPTER PADS </t>
  </si>
  <si>
    <t>YARDS AND HARD STANDS</t>
  </si>
  <si>
    <t>OIL , GAS &amp; RENEWABLE ENERGY</t>
  </si>
  <si>
    <t xml:space="preserve">FORESTRY </t>
  </si>
  <si>
    <t xml:space="preserve">FIND YOUR SOLUTION        </t>
  </si>
  <si>
    <t>DUST CONTROL</t>
  </si>
  <si>
    <t xml:space="preserve">RDC @ 2 lts per sqm </t>
  </si>
  <si>
    <t xml:space="preserve">RDC @ 10% to water </t>
  </si>
  <si>
    <t xml:space="preserve">XTM  @ 1.5 ltr per sqm </t>
  </si>
  <si>
    <t>N/A</t>
  </si>
  <si>
    <t xml:space="preserve">PAVEMENT STABILIZATION WITH DUST CONTROL </t>
  </si>
  <si>
    <t>HSC</t>
  </si>
  <si>
    <t xml:space="preserve"> STABILIZATION SUBGRADE - BASE COURSE - WARE LAYER </t>
  </si>
  <si>
    <t xml:space="preserve">FLEXI C MENT </t>
  </si>
  <si>
    <t>Contact Us +64 21677604</t>
  </si>
  <si>
    <t xml:space="preserve">SEALED ROAD CONSTRUCTION </t>
  </si>
  <si>
    <t xml:space="preserve">HSC 8 kgs per sqm </t>
  </si>
  <si>
    <t xml:space="preserve"> &lt;&lt;&lt; Select Industry use Drop Down</t>
  </si>
  <si>
    <t xml:space="preserve">UNSEALED ROAD CONSTRUCTION </t>
  </si>
  <si>
    <t>MAINTENANCE OF UNSEALED ROADS</t>
  </si>
  <si>
    <t xml:space="preserve"> STABILIZATION  DIFFRENT SOIL TYPES</t>
  </si>
  <si>
    <t>BANK EROSION CONTROL</t>
  </si>
  <si>
    <t xml:space="preserve">CSC @ 0.100 mils per sqm </t>
  </si>
  <si>
    <t>DUST CAPPING STOCK PILES</t>
  </si>
  <si>
    <t xml:space="preserve">CSC @ 0.40 mils per sqm </t>
  </si>
  <si>
    <t>WATER SAVING PRODUCTS CONSTRUCTION SITES</t>
  </si>
  <si>
    <t xml:space="preserve">XTM  @ 50 mls per sqm </t>
  </si>
  <si>
    <t>WATER SAVING PRODUCTS MAINTENANCE</t>
  </si>
  <si>
    <t xml:space="preserve">POTHOLE REPAIR </t>
  </si>
  <si>
    <t xml:space="preserve">PHF AS REQUIRED </t>
  </si>
  <si>
    <t xml:space="preserve">HSC AS REQUIRED </t>
  </si>
  <si>
    <t>Flat</t>
  </si>
  <si>
    <t>Soil Classification</t>
  </si>
  <si>
    <t>MMD Weight</t>
  </si>
  <si>
    <t>Stabilizer</t>
  </si>
  <si>
    <t xml:space="preserve">BASE percentage </t>
  </si>
  <si>
    <t>Percentage of stabilizer</t>
  </si>
  <si>
    <t>Percentage of polymer</t>
  </si>
  <si>
    <t>Recommended Stabilizer per M3</t>
  </si>
  <si>
    <t>Recommended Polymer per M3</t>
  </si>
  <si>
    <t xml:space="preserve">Recommended kgs stabilizer per Depth per sqm in mm deep </t>
  </si>
  <si>
    <t>Recommended litres Polymer per depth per sqm in mm deep</t>
  </si>
  <si>
    <t xml:space="preserve">Type of traffic </t>
  </si>
  <si>
    <t>variable %</t>
  </si>
  <si>
    <t>Finished surface</t>
  </si>
  <si>
    <t>Gradient</t>
  </si>
  <si>
    <t>Climate</t>
  </si>
  <si>
    <t xml:space="preserve">Layers of the Road </t>
  </si>
  <si>
    <t>n/a</t>
  </si>
  <si>
    <t>Depth of stabilisation mm</t>
  </si>
  <si>
    <t xml:space="preserve">Results </t>
  </si>
  <si>
    <t xml:space="preserve">Variable Type of Traffic </t>
  </si>
  <si>
    <t>Variable Finished surface</t>
  </si>
  <si>
    <t xml:space="preserve">variable on gradient </t>
  </si>
  <si>
    <t xml:space="preserve">variable on Climate  </t>
  </si>
  <si>
    <t xml:space="preserve">Total Varabalie </t>
  </si>
  <si>
    <t>__</t>
  </si>
  <si>
    <t>Select in mm</t>
  </si>
  <si>
    <t>A1 Low Plasticity Soils</t>
  </si>
  <si>
    <t>Cement</t>
  </si>
  <si>
    <t xml:space="preserve">Unknown  Daily Traffic </t>
  </si>
  <si>
    <t xml:space="preserve">Unpaved Natural </t>
  </si>
  <si>
    <t>Dry</t>
  </si>
  <si>
    <t xml:space="preserve">All Layers </t>
  </si>
  <si>
    <t>A2 Semi Plastic Soils</t>
  </si>
  <si>
    <t>HIGH VOLUME - more than  35,000 VMPD</t>
  </si>
  <si>
    <t>Chip seal</t>
  </si>
  <si>
    <t xml:space="preserve">Rolling </t>
  </si>
  <si>
    <t>Wet</t>
  </si>
  <si>
    <t xml:space="preserve">Ware layer </t>
  </si>
  <si>
    <t>A3 Plastic Soils</t>
  </si>
  <si>
    <t>70% Cement 30% Fly Ash</t>
  </si>
  <si>
    <t>REGIONAL - less than 20,000 VMPD</t>
  </si>
  <si>
    <t>Asphalt</t>
  </si>
  <si>
    <t>Mountainous</t>
  </si>
  <si>
    <t>Damp</t>
  </si>
  <si>
    <t>Binder course</t>
  </si>
  <si>
    <t>A4 High Plastic Soils</t>
  </si>
  <si>
    <t>Lime</t>
  </si>
  <si>
    <t>ARTERIAL - less than 15000 VMPD</t>
  </si>
  <si>
    <t>Concrete</t>
  </si>
  <si>
    <t xml:space="preserve">Snow in Winter </t>
  </si>
  <si>
    <t>Base course</t>
  </si>
  <si>
    <t>B1 Silty Sands</t>
  </si>
  <si>
    <t>PRIMARY COLLECTOR  - less than 10,000 VMPD</t>
  </si>
  <si>
    <t xml:space="preserve">Other </t>
  </si>
  <si>
    <t xml:space="preserve">Dry Summers / Wet Winters </t>
  </si>
  <si>
    <t>Sub-base course</t>
  </si>
  <si>
    <t>B2 Low Clay Sands</t>
  </si>
  <si>
    <t>SECONDARY COLLECTOR  - less than 3000 VMPD</t>
  </si>
  <si>
    <t>Subgrade</t>
  </si>
  <si>
    <t>B3 Silty Gravels</t>
  </si>
  <si>
    <t>ACCESS  - less than 1000 VMPD</t>
  </si>
  <si>
    <t>B5 Very Silty Sands and Gravel</t>
  </si>
  <si>
    <t>LOW VOLUME Rural - less than 200 VMPD</t>
  </si>
  <si>
    <t>B6 Clay, Sands and Gravels</t>
  </si>
  <si>
    <t>C1 Rolled and Angular Material</t>
  </si>
  <si>
    <t>C2 Very Sharp Material</t>
  </si>
  <si>
    <t>D1 Clean Sand</t>
  </si>
  <si>
    <t>D2 Clean Gravel</t>
  </si>
  <si>
    <t xml:space="preserve">code for select when triggered </t>
  </si>
  <si>
    <t>S</t>
  </si>
  <si>
    <t>s</t>
  </si>
  <si>
    <t>code for thank you</t>
  </si>
  <si>
    <t>D</t>
  </si>
  <si>
    <t xml:space="preserve">HSC 20 kgs per sqm </t>
  </si>
  <si>
    <t xml:space="preserve">Select Drop Down </t>
  </si>
  <si>
    <t xml:space="preserve">***Note will not work on mobile view </t>
  </si>
  <si>
    <t>---</t>
  </si>
  <si>
    <t>SELECT INDUSTRY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</si>
</sst>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0"/>
      <color rgb="FF000000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sz val="11"/>
      <color theme="0"/>
      <name val="Calibri"/>
      <family val="2"/>
    </font>
    <font>
      <sz val="8"/>
      <color theme="0"/>
      <name val="Arial"/>
      <family val="2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8"/>
      <color theme="1"/>
      <name val="Calibri"/>
      <family val="2"/>
    </font>
    <font>
      <sz val="11"/>
      <color theme="1"/>
      <name val="Inconsolata"/>
    </font>
    <font>
      <sz val="8"/>
      <color theme="1"/>
      <name val="Calibri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Inconsolata"/>
    </font>
    <font>
      <b/>
      <sz val="9"/>
      <color theme="1"/>
      <name val="Inconsolata"/>
    </font>
    <font>
      <b/>
      <sz val="10"/>
      <color theme="1"/>
      <name val="Calibri"/>
      <family val="2"/>
    </font>
    <font>
      <sz val="8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Inconsolata"/>
    </font>
    <font>
      <b/>
      <sz val="14"/>
      <color theme="0"/>
      <name val="Inconsolata"/>
    </font>
    <font>
      <b/>
      <sz val="10"/>
      <color theme="0"/>
      <name val="Inconsolata"/>
    </font>
    <font>
      <b/>
      <sz val="10"/>
      <color rgb="FF3333FF"/>
      <name val="Inconsolata"/>
    </font>
    <font>
      <b/>
      <sz val="10"/>
      <color rgb="FF0813F8"/>
      <name val="Inconsolata"/>
    </font>
    <font>
      <sz val="10"/>
      <color theme="0"/>
      <name val="Inconsolata"/>
    </font>
    <font>
      <b/>
      <sz val="16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name val="Inconsolata"/>
    </font>
    <font>
      <b/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34343"/>
      </patternFill>
    </fill>
    <fill>
      <patternFill patternType="solid">
        <fgColor theme="0"/>
        <bgColor rgb="FF38761D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CCCCCC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3" tint="0.499984740745262"/>
        <bgColor rgb="FFFFFFFF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rgb="FFFF6600"/>
        <bgColor rgb="FFFFFFFF"/>
      </patternFill>
    </fill>
    <fill>
      <patternFill patternType="solid">
        <fgColor rgb="FF0813F8"/>
        <bgColor rgb="FFFFFFFF"/>
      </patternFill>
    </fill>
    <fill>
      <patternFill patternType="solid">
        <fgColor rgb="FF0813F8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 tint="4.9989318521683403E-2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1">
    <xf numFmtId="0" fontId="0" fillId="0" borderId="0" xfId="0" applyFont="1" applyAlignment="1"/>
    <xf numFmtId="0" fontId="2" fillId="3" borderId="0" xfId="0" applyFont="1" applyFill="1" applyAlignment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7" fillId="11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11" fillId="2" borderId="0" xfId="0" applyFont="1" applyFill="1" applyAlignment="1" applyProtection="1">
      <alignment horizontal="center" wrapText="1"/>
    </xf>
    <xf numFmtId="0" fontId="12" fillId="7" borderId="4" xfId="0" applyFont="1" applyFill="1" applyBorder="1" applyAlignment="1" applyProtection="1"/>
    <xf numFmtId="0" fontId="12" fillId="7" borderId="5" xfId="0" applyFont="1" applyFill="1" applyBorder="1" applyProtection="1"/>
    <xf numFmtId="0" fontId="11" fillId="7" borderId="5" xfId="0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14" fillId="10" borderId="7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/>
    <xf numFmtId="0" fontId="11" fillId="10" borderId="0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center"/>
    </xf>
    <xf numFmtId="0" fontId="1" fillId="10" borderId="7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 wrapText="1"/>
    </xf>
    <xf numFmtId="0" fontId="11" fillId="11" borderId="0" xfId="0" applyFont="1" applyFill="1" applyBorder="1" applyAlignment="1" applyProtection="1">
      <alignment horizontal="center" wrapText="1"/>
    </xf>
    <xf numFmtId="0" fontId="10" fillId="10" borderId="7" xfId="0" applyFont="1" applyFill="1" applyBorder="1" applyAlignment="1" applyProtection="1">
      <alignment horizontal="center"/>
    </xf>
    <xf numFmtId="0" fontId="15" fillId="10" borderId="0" xfId="0" applyFont="1" applyFill="1" applyBorder="1" applyProtection="1"/>
    <xf numFmtId="0" fontId="1" fillId="10" borderId="0" xfId="0" applyFont="1" applyFill="1" applyBorder="1" applyProtection="1"/>
    <xf numFmtId="0" fontId="13" fillId="2" borderId="0" xfId="0" applyFont="1" applyFill="1" applyAlignment="1" applyProtection="1">
      <alignment horizontal="center" wrapText="1"/>
    </xf>
    <xf numFmtId="0" fontId="20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/>
    </xf>
    <xf numFmtId="0" fontId="15" fillId="2" borderId="0" xfId="0" applyFont="1" applyFill="1" applyProtection="1"/>
    <xf numFmtId="0" fontId="18" fillId="8" borderId="0" xfId="0" applyFont="1" applyFill="1" applyAlignment="1">
      <alignment horizontal="center" wrapText="1"/>
    </xf>
    <xf numFmtId="0" fontId="1" fillId="8" borderId="0" xfId="0" applyFont="1" applyFill="1" applyAlignment="1"/>
    <xf numFmtId="0" fontId="1" fillId="3" borderId="0" xfId="0" applyFont="1" applyFill="1" applyAlignment="1"/>
    <xf numFmtId="0" fontId="18" fillId="9" borderId="0" xfId="0" applyFont="1" applyFill="1" applyAlignment="1">
      <alignment horizontal="center" wrapText="1"/>
    </xf>
    <xf numFmtId="0" fontId="1" fillId="9" borderId="0" xfId="0" applyFont="1" applyFill="1" applyAlignment="1"/>
    <xf numFmtId="0" fontId="21" fillId="9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2" fillId="0" borderId="0" xfId="0" applyFont="1" applyAlignment="1"/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quotePrefix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0" fontId="3" fillId="7" borderId="0" xfId="1" applyNumberFormat="1" applyFont="1" applyFill="1" applyAlignment="1">
      <alignment horizontal="center" vertical="center"/>
    </xf>
    <xf numFmtId="9" fontId="3" fillId="7" borderId="0" xfId="0" applyNumberFormat="1" applyFont="1" applyFill="1" applyAlignment="1">
      <alignment horizontal="center" vertical="center"/>
    </xf>
    <xf numFmtId="10" fontId="3" fillId="6" borderId="0" xfId="1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10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  <xf numFmtId="9" fontId="2" fillId="3" borderId="0" xfId="0" applyNumberFormat="1" applyFont="1" applyFill="1" applyAlignment="1"/>
    <xf numFmtId="10" fontId="2" fillId="3" borderId="0" xfId="0" applyNumberFormat="1" applyFont="1" applyFill="1" applyAlignment="1"/>
    <xf numFmtId="9" fontId="3" fillId="7" borderId="0" xfId="0" applyNumberFormat="1" applyFont="1" applyFill="1" applyAlignment="1">
      <alignment horizontal="left"/>
    </xf>
    <xf numFmtId="10" fontId="3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center" vertical="top"/>
    </xf>
    <xf numFmtId="0" fontId="2" fillId="3" borderId="0" xfId="0" applyFont="1" applyFill="1"/>
    <xf numFmtId="0" fontId="2" fillId="7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16" borderId="0" xfId="0" applyFont="1" applyFill="1" applyBorder="1" applyAlignment="1" applyProtection="1"/>
    <xf numFmtId="0" fontId="23" fillId="15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26" fillId="15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10" fontId="24" fillId="2" borderId="0" xfId="0" applyNumberFormat="1" applyFont="1" applyFill="1" applyBorder="1" applyAlignment="1" applyProtection="1">
      <alignment horizontal="left" vertical="center"/>
    </xf>
    <xf numFmtId="10" fontId="26" fillId="15" borderId="0" xfId="0" applyNumberFormat="1" applyFont="1" applyFill="1" applyBorder="1" applyAlignment="1" applyProtection="1">
      <alignment horizontal="left" vertical="center"/>
    </xf>
    <xf numFmtId="0" fontId="28" fillId="15" borderId="5" xfId="0" applyFont="1" applyFill="1" applyBorder="1" applyAlignment="1" applyProtection="1">
      <alignment horizontal="left" vertical="center"/>
    </xf>
    <xf numFmtId="0" fontId="1" fillId="15" borderId="6" xfId="0" applyFont="1" applyFill="1" applyBorder="1" applyProtection="1"/>
    <xf numFmtId="0" fontId="23" fillId="15" borderId="8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center" vertical="center" wrapText="1"/>
    </xf>
    <xf numFmtId="0" fontId="26" fillId="15" borderId="8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center" vertical="center"/>
    </xf>
    <xf numFmtId="10" fontId="24" fillId="2" borderId="8" xfId="0" applyNumberFormat="1" applyFont="1" applyFill="1" applyBorder="1" applyAlignment="1" applyProtection="1">
      <alignment horizontal="center" vertical="center"/>
    </xf>
    <xf numFmtId="10" fontId="25" fillId="15" borderId="8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10" fontId="25" fillId="15" borderId="0" xfId="0" applyNumberFormat="1" applyFont="1" applyFill="1" applyBorder="1" applyAlignment="1" applyProtection="1">
      <alignment horizontal="center" vertical="center"/>
    </xf>
    <xf numFmtId="0" fontId="24" fillId="15" borderId="0" xfId="0" applyFont="1" applyFill="1" applyBorder="1" applyProtection="1"/>
    <xf numFmtId="0" fontId="3" fillId="2" borderId="0" xfId="0" applyFont="1" applyFill="1" applyAlignment="1" applyProtection="1">
      <alignment horizontal="center" wrapText="1"/>
    </xf>
    <xf numFmtId="0" fontId="7" fillId="15" borderId="0" xfId="0" applyFont="1" applyFill="1" applyBorder="1" applyAlignment="1" applyProtection="1">
      <alignment vertical="center"/>
    </xf>
    <xf numFmtId="0" fontId="5" fillId="15" borderId="0" xfId="0" applyFont="1" applyFill="1" applyBorder="1" applyAlignment="1" applyProtection="1">
      <alignment horizontal="center" wrapText="1"/>
    </xf>
    <xf numFmtId="0" fontId="7" fillId="10" borderId="0" xfId="0" applyFont="1" applyFill="1" applyBorder="1" applyAlignment="1" applyProtection="1">
      <alignment vertical="center"/>
    </xf>
    <xf numFmtId="0" fontId="31" fillId="12" borderId="7" xfId="0" applyFont="1" applyFill="1" applyBorder="1" applyAlignment="1" applyProtection="1">
      <alignment horizontal="center" vertical="center"/>
    </xf>
    <xf numFmtId="0" fontId="31" fillId="13" borderId="7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wrapText="1"/>
    </xf>
    <xf numFmtId="0" fontId="1" fillId="7" borderId="0" xfId="0" applyFont="1" applyFill="1" applyBorder="1" applyProtection="1"/>
    <xf numFmtId="0" fontId="11" fillId="7" borderId="0" xfId="0" applyFont="1" applyFill="1" applyBorder="1" applyAlignment="1" applyProtection="1">
      <alignment horizontal="center" wrapText="1"/>
    </xf>
    <xf numFmtId="0" fontId="17" fillId="7" borderId="0" xfId="0" applyFont="1" applyFill="1" applyBorder="1" applyAlignment="1" applyProtection="1">
      <alignment horizontal="center" vertical="center"/>
    </xf>
    <xf numFmtId="0" fontId="8" fillId="15" borderId="7" xfId="0" applyFont="1" applyFill="1" applyBorder="1" applyAlignment="1" applyProtection="1">
      <alignment horizontal="center" vertical="center"/>
    </xf>
    <xf numFmtId="0" fontId="20" fillId="7" borderId="0" xfId="0" applyFont="1" applyFill="1" applyProtection="1"/>
    <xf numFmtId="0" fontId="11" fillId="7" borderId="0" xfId="0" applyFont="1" applyFill="1" applyAlignment="1" applyProtection="1">
      <alignment horizontal="center" wrapText="1"/>
    </xf>
    <xf numFmtId="0" fontId="1" fillId="7" borderId="0" xfId="0" applyFont="1" applyFill="1" applyProtection="1"/>
    <xf numFmtId="0" fontId="2" fillId="3" borderId="0" xfId="0" applyFont="1" applyFill="1" applyAlignment="1" applyProtection="1"/>
    <xf numFmtId="0" fontId="16" fillId="7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protection locked="0"/>
    </xf>
    <xf numFmtId="0" fontId="1" fillId="3" borderId="0" xfId="0" applyFont="1" applyFill="1" applyAlignment="1" applyProtection="1"/>
    <xf numFmtId="0" fontId="30" fillId="3" borderId="0" xfId="0" applyFont="1" applyFill="1" applyBorder="1" applyAlignment="1" applyProtection="1"/>
    <xf numFmtId="0" fontId="29" fillId="3" borderId="0" xfId="0" applyFont="1" applyFill="1" applyBorder="1" applyAlignment="1" applyProtection="1"/>
    <xf numFmtId="0" fontId="29" fillId="3" borderId="0" xfId="0" applyFont="1" applyFill="1" applyAlignment="1" applyProtection="1"/>
    <xf numFmtId="0" fontId="22" fillId="15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6" fillId="15" borderId="0" xfId="0" applyFont="1" applyFill="1" applyBorder="1" applyAlignment="1" applyProtection="1">
      <alignment horizontal="center" vertical="center"/>
    </xf>
    <xf numFmtId="164" fontId="24" fillId="2" borderId="0" xfId="1" applyNumberFormat="1" applyFont="1" applyFill="1" applyBorder="1" applyAlignment="1" applyProtection="1">
      <alignment horizontal="center" vertical="center"/>
    </xf>
    <xf numFmtId="0" fontId="1" fillId="16" borderId="5" xfId="0" applyFont="1" applyFill="1" applyBorder="1" applyAlignment="1" applyProtection="1"/>
    <xf numFmtId="0" fontId="17" fillId="15" borderId="9" xfId="0" applyFont="1" applyFill="1" applyBorder="1" applyAlignment="1" applyProtection="1">
      <alignment horizontal="center" vertical="center"/>
    </xf>
    <xf numFmtId="0" fontId="13" fillId="15" borderId="10" xfId="0" applyFont="1" applyFill="1" applyBorder="1" applyAlignment="1" applyProtection="1">
      <alignment horizontal="center" wrapText="1"/>
    </xf>
    <xf numFmtId="0" fontId="1" fillId="15" borderId="10" xfId="0" applyFont="1" applyFill="1" applyBorder="1" applyProtection="1"/>
    <xf numFmtId="0" fontId="11" fillId="15" borderId="10" xfId="0" applyFont="1" applyFill="1" applyBorder="1" applyAlignment="1" applyProtection="1">
      <alignment horizontal="center" wrapText="1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horizontal="center" vertical="center"/>
    </xf>
    <xf numFmtId="0" fontId="22" fillId="14" borderId="4" xfId="0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wrapText="1"/>
    </xf>
    <xf numFmtId="0" fontId="11" fillId="17" borderId="12" xfId="0" applyFont="1" applyFill="1" applyBorder="1" applyAlignment="1" applyProtection="1">
      <alignment horizontal="center" wrapText="1"/>
    </xf>
    <xf numFmtId="0" fontId="33" fillId="17" borderId="12" xfId="0" applyFont="1" applyFill="1" applyBorder="1" applyAlignment="1" applyProtection="1">
      <alignment horizontal="center" wrapText="1"/>
    </xf>
    <xf numFmtId="0" fontId="32" fillId="17" borderId="13" xfId="0" applyFont="1" applyFill="1" applyBorder="1" applyAlignment="1" applyProtection="1">
      <alignment horizontal="center" vertical="center"/>
    </xf>
    <xf numFmtId="0" fontId="32" fillId="17" borderId="12" xfId="0" applyFont="1" applyFill="1" applyBorder="1" applyAlignment="1" applyProtection="1">
      <alignment horizontal="left" vertical="center"/>
    </xf>
    <xf numFmtId="0" fontId="32" fillId="17" borderId="14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4" fillId="15" borderId="0" xfId="0" applyFont="1" applyFill="1" applyBorder="1" applyAlignment="1" applyProtection="1">
      <alignment horizontal="center" wrapText="1"/>
    </xf>
    <xf numFmtId="0" fontId="2" fillId="16" borderId="8" xfId="0" applyFont="1" applyFill="1" applyBorder="1" applyAlignment="1" applyProtection="1"/>
    <xf numFmtId="0" fontId="2" fillId="15" borderId="0" xfId="0" applyFont="1" applyFill="1" applyBorder="1" applyProtection="1"/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Border="1" applyAlignment="1" applyProtection="1">
      <alignment horizontal="center" vertical="center"/>
    </xf>
    <xf numFmtId="0" fontId="27" fillId="15" borderId="0" xfId="0" applyFont="1" applyFill="1" applyBorder="1" applyProtection="1"/>
    <xf numFmtId="0" fontId="2" fillId="15" borderId="8" xfId="0" applyFont="1" applyFill="1" applyBorder="1" applyProtection="1"/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7" fillId="15" borderId="0" xfId="0" applyFont="1" applyFill="1" applyBorder="1" applyAlignment="1" applyProtection="1">
      <alignment horizontal="center" vertical="center"/>
    </xf>
    <xf numFmtId="0" fontId="27" fillId="15" borderId="8" xfId="0" applyFont="1" applyFill="1" applyBorder="1" applyAlignment="1" applyProtection="1">
      <alignment horizontal="left" vertical="center"/>
    </xf>
    <xf numFmtId="0" fontId="27" fillId="15" borderId="0" xfId="0" applyFont="1" applyFill="1" applyBorder="1" applyAlignment="1" applyProtection="1">
      <alignment vertical="center"/>
    </xf>
    <xf numFmtId="0" fontId="15" fillId="7" borderId="7" xfId="0" applyFont="1" applyFill="1" applyBorder="1" applyAlignment="1" applyProtection="1">
      <alignment horizontal="center"/>
      <protection locked="0"/>
    </xf>
    <xf numFmtId="0" fontId="20" fillId="7" borderId="0" xfId="0" applyFont="1" applyFill="1" applyBorder="1" applyProtection="1"/>
    <xf numFmtId="0" fontId="16" fillId="7" borderId="0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vertical="center"/>
    </xf>
    <xf numFmtId="0" fontId="1" fillId="7" borderId="8" xfId="0" applyFont="1" applyFill="1" applyBorder="1" applyProtection="1"/>
    <xf numFmtId="0" fontId="19" fillId="18" borderId="9" xfId="0" applyFont="1" applyFill="1" applyBorder="1" applyAlignment="1" applyProtection="1">
      <alignment horizontal="center" vertical="center"/>
      <protection locked="0"/>
    </xf>
    <xf numFmtId="0" fontId="15" fillId="18" borderId="10" xfId="0" applyFont="1" applyFill="1" applyBorder="1" applyAlignment="1" applyProtection="1">
      <alignment horizontal="left"/>
    </xf>
    <xf numFmtId="0" fontId="11" fillId="18" borderId="10" xfId="0" applyFont="1" applyFill="1" applyBorder="1" applyAlignment="1" applyProtection="1">
      <alignment horizontal="center" wrapText="1"/>
    </xf>
    <xf numFmtId="0" fontId="16" fillId="18" borderId="10" xfId="0" applyFont="1" applyFill="1" applyBorder="1" applyAlignment="1" applyProtection="1">
      <alignment horizontal="center" vertical="center"/>
    </xf>
    <xf numFmtId="0" fontId="19" fillId="18" borderId="10" xfId="0" applyFont="1" applyFill="1" applyBorder="1" applyAlignment="1" applyProtection="1">
      <alignment vertical="center"/>
    </xf>
    <xf numFmtId="0" fontId="1" fillId="18" borderId="11" xfId="0" applyFont="1" applyFill="1" applyBorder="1" applyProtection="1"/>
  </cellXfs>
  <cellStyles count="2">
    <cellStyle name="Normal" xfId="0" builtinId="0"/>
    <cellStyle name="Percent" xfId="1" builtinId="5"/>
  </cellStyles>
  <dxfs count="48"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theme="8"/>
          <bgColor theme="8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1"/>
          <bgColor theme="1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600"/>
          <bgColor rgb="FFFF66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B45F06"/>
          <bgColor rgb="FFB45F06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9900FF"/>
          <bgColor rgb="FF9900FF"/>
        </patternFill>
      </fill>
    </dxf>
  </dxfs>
  <tableStyles count="0" defaultTableStyle="TableStyleMedium2" defaultPivotStyle="PivotStyleLight16"/>
  <colors>
    <mruColors>
      <color rgb="FF0813F8"/>
      <color rgb="FF33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694169</xdr:colOff>
      <xdr:row>1</xdr:row>
      <xdr:rowOff>118498</xdr:rowOff>
    </xdr:from>
    <xdr:ext cx="568616" cy="49902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03990" y="632546"/>
          <a:ext cx="568616" cy="4990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69850</xdr:colOff>
      <xdr:row>1</xdr:row>
      <xdr:rowOff>100305</xdr:rowOff>
    </xdr:from>
    <xdr:to>
      <xdr:col>1</xdr:col>
      <xdr:colOff>1250950</xdr:colOff>
      <xdr:row>1</xdr:row>
      <xdr:rowOff>620584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DCE14D-06EC-4E96-86FD-D3CD5747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55" y="614353"/>
          <a:ext cx="1181100" cy="520279"/>
        </a:xfrm>
        <a:prstGeom prst="rect">
          <a:avLst/>
        </a:prstGeom>
      </xdr:spPr>
    </xdr:pic>
    <xdr:clientData/>
  </xdr:twoCellAnchor>
  <xdr:twoCellAnchor editAs="oneCell">
    <xdr:from>
      <xdr:col>1</xdr:col>
      <xdr:colOff>1289050</xdr:colOff>
      <xdr:row>1</xdr:row>
      <xdr:rowOff>101008</xdr:rowOff>
    </xdr:from>
    <xdr:to>
      <xdr:col>1</xdr:col>
      <xdr:colOff>2216150</xdr:colOff>
      <xdr:row>1</xdr:row>
      <xdr:rowOff>622545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92C1F0-4B34-4377-84D1-E59C3860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01008"/>
          <a:ext cx="927100" cy="521537"/>
        </a:xfrm>
        <a:prstGeom prst="rect">
          <a:avLst/>
        </a:prstGeom>
      </xdr:spPr>
    </xdr:pic>
    <xdr:clientData/>
  </xdr:twoCellAnchor>
  <xdr:twoCellAnchor editAs="oneCell">
    <xdr:from>
      <xdr:col>1</xdr:col>
      <xdr:colOff>2275032</xdr:colOff>
      <xdr:row>1</xdr:row>
      <xdr:rowOff>93806</xdr:rowOff>
    </xdr:from>
    <xdr:to>
      <xdr:col>1</xdr:col>
      <xdr:colOff>3444138</xdr:colOff>
      <xdr:row>1</xdr:row>
      <xdr:rowOff>640638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9AE83D-AEC7-496C-BE6C-37A0ECAE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157" y="606136"/>
          <a:ext cx="1169106" cy="546832"/>
        </a:xfrm>
        <a:prstGeom prst="rect">
          <a:avLst/>
        </a:prstGeom>
      </xdr:spPr>
    </xdr:pic>
    <xdr:clientData/>
  </xdr:twoCellAnchor>
  <xdr:twoCellAnchor editAs="oneCell">
    <xdr:from>
      <xdr:col>1</xdr:col>
      <xdr:colOff>3487882</xdr:colOff>
      <xdr:row>1</xdr:row>
      <xdr:rowOff>107950</xdr:rowOff>
    </xdr:from>
    <xdr:to>
      <xdr:col>1</xdr:col>
      <xdr:colOff>4573731</xdr:colOff>
      <xdr:row>1</xdr:row>
      <xdr:rowOff>630109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292BA1-CACE-4222-8706-9D7BA7EB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007" y="620280"/>
          <a:ext cx="1085849" cy="52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4637539</xdr:colOff>
      <xdr:row>1</xdr:row>
      <xdr:rowOff>102069</xdr:rowOff>
    </xdr:from>
    <xdr:to>
      <xdr:col>3</xdr:col>
      <xdr:colOff>627784</xdr:colOff>
      <xdr:row>1</xdr:row>
      <xdr:rowOff>642215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6152880-39C0-4996-AC8C-856A6FAA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664" y="614399"/>
          <a:ext cx="1127972" cy="540146"/>
        </a:xfrm>
        <a:prstGeom prst="rect">
          <a:avLst/>
        </a:prstGeom>
      </xdr:spPr>
    </xdr:pic>
    <xdr:clientData/>
  </xdr:twoCellAnchor>
  <xdr:twoCellAnchor>
    <xdr:from>
      <xdr:col>1</xdr:col>
      <xdr:colOff>4573513</xdr:colOff>
      <xdr:row>11</xdr:row>
      <xdr:rowOff>30238</xdr:rowOff>
    </xdr:from>
    <xdr:to>
      <xdr:col>2</xdr:col>
      <xdr:colOff>45358</xdr:colOff>
      <xdr:row>11</xdr:row>
      <xdr:rowOff>204105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3A476070-16DD-4C6B-87FD-903729AF0150}"/>
            </a:ext>
          </a:extLst>
        </xdr:cNvPr>
        <xdr:cNvSpPr/>
      </xdr:nvSpPr>
      <xdr:spPr>
        <a:xfrm>
          <a:off x="5450418" y="3363988"/>
          <a:ext cx="143630" cy="173867"/>
        </a:xfrm>
        <a:prstGeom prst="down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1</xdr:col>
      <xdr:colOff>4611310</xdr:colOff>
      <xdr:row>5</xdr:row>
      <xdr:rowOff>37798</xdr:rowOff>
    </xdr:from>
    <xdr:to>
      <xdr:col>2</xdr:col>
      <xdr:colOff>83155</xdr:colOff>
      <xdr:row>5</xdr:row>
      <xdr:rowOff>211665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1B182C25-FFD1-4E1D-954F-97525B130D96}"/>
            </a:ext>
          </a:extLst>
        </xdr:cNvPr>
        <xdr:cNvSpPr/>
      </xdr:nvSpPr>
      <xdr:spPr>
        <a:xfrm>
          <a:off x="5488215" y="2116667"/>
          <a:ext cx="143630" cy="173867"/>
        </a:xfrm>
        <a:prstGeom prst="down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38"/>
  <sheetViews>
    <sheetView showGridLines="0" tabSelected="1" zoomScale="84" zoomScaleNormal="84" zoomScaleSheetLayoutView="88" workbookViewId="0">
      <selection activeCell="J10" sqref="J10"/>
    </sheetView>
  </sheetViews>
  <sheetFormatPr defaultColWidth="14.453125" defaultRowHeight="15.75" customHeight="1"/>
  <cols>
    <col min="1" max="1" width="12.54296875" style="11" customWidth="1"/>
    <col min="2" max="2" width="66.90625" style="11" customWidth="1"/>
    <col min="3" max="3" width="6.6328125" style="11" customWidth="1"/>
    <col min="4" max="4" width="12.08984375" style="11" customWidth="1"/>
    <col min="5" max="5" width="7.453125" style="11" customWidth="1"/>
    <col min="6" max="6" width="22.26953125" style="11" customWidth="1"/>
    <col min="7" max="7" width="21.08984375" style="11" customWidth="1"/>
    <col min="8" max="8" width="22.453125" style="11" customWidth="1"/>
    <col min="9" max="9" width="9.1796875" style="11" customWidth="1"/>
    <col min="10" max="10" width="13.7265625" style="11" customWidth="1"/>
    <col min="11" max="11" width="10.54296875" style="11" customWidth="1"/>
    <col min="12" max="12" width="22.7265625" style="11" customWidth="1"/>
    <col min="13" max="13" width="35.54296875" style="11" customWidth="1"/>
    <col min="14" max="16384" width="14.453125" style="11"/>
  </cols>
  <sheetData>
    <row r="1" spans="1:38" ht="40.5" customHeight="1" thickBot="1">
      <c r="A1" s="102"/>
      <c r="B1" s="106" t="s">
        <v>112</v>
      </c>
      <c r="C1" s="107"/>
      <c r="D1" s="107"/>
      <c r="E1" s="107"/>
      <c r="F1" s="108"/>
      <c r="G1" s="108"/>
      <c r="H1" s="108"/>
      <c r="I1" s="102"/>
    </row>
    <row r="2" spans="1:38" ht="55" customHeight="1">
      <c r="A2" s="100"/>
      <c r="B2" s="13"/>
      <c r="C2" s="14"/>
      <c r="D2" s="15"/>
      <c r="E2" s="15"/>
      <c r="F2" s="113"/>
      <c r="G2" s="76" t="str">
        <f>IF(ISNUMBER(MATCH("*S*",Sheet4!$A$1,0)),"HSC TESTING  RESULTS   "," " )</f>
        <v xml:space="preserve">HSC TESTING  RESULTS   </v>
      </c>
      <c r="H2" s="77"/>
      <c r="I2" s="101"/>
      <c r="J2" s="12"/>
      <c r="K2" s="12"/>
      <c r="L2" s="4"/>
      <c r="M2" s="4" t="s">
        <v>111</v>
      </c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s="3" t="s">
        <v>114</v>
      </c>
      <c r="X2" s="5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32.25" customHeight="1">
      <c r="A3" s="100"/>
      <c r="B3" s="17" t="s">
        <v>9</v>
      </c>
      <c r="C3" s="18"/>
      <c r="D3" s="19"/>
      <c r="E3" s="26"/>
      <c r="F3" s="109" t="str">
        <f>IF(ISNUMBER(MATCH("*S*",Sheet4!$A$1,0))," Testing   "," " )</f>
        <v xml:space="preserve"> Testing   </v>
      </c>
      <c r="G3" s="70" t="str">
        <f>IF(ISNUMBER(MATCH("*S*",Sheet4!$A$1,0))," Notes "," " )</f>
        <v xml:space="preserve"> Notes </v>
      </c>
      <c r="H3" s="78"/>
      <c r="I3" s="101"/>
      <c r="J3" s="12"/>
      <c r="K3" s="12"/>
      <c r="L3" s="7"/>
      <c r="M3" s="7" t="s">
        <v>10</v>
      </c>
      <c r="N3" s="7" t="s">
        <v>11</v>
      </c>
      <c r="O3" s="7" t="s">
        <v>11</v>
      </c>
      <c r="P3" s="7" t="s">
        <v>12</v>
      </c>
      <c r="Q3" s="7" t="s">
        <v>11</v>
      </c>
      <c r="R3" s="7" t="s">
        <v>11</v>
      </c>
      <c r="S3" s="7" t="s">
        <v>13</v>
      </c>
      <c r="T3" s="7" t="s">
        <v>11</v>
      </c>
      <c r="U3" s="7" t="s">
        <v>11</v>
      </c>
      <c r="V3" s="7" t="s">
        <v>11</v>
      </c>
      <c r="W3" s="7" t="s">
        <v>14</v>
      </c>
      <c r="X3" s="5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19.5" customHeight="1">
      <c r="A4" s="100"/>
      <c r="B4" s="21"/>
      <c r="C4" s="22"/>
      <c r="D4" s="19"/>
      <c r="E4" s="26"/>
      <c r="F4" s="110" t="str">
        <f>B9</f>
        <v>HSC</v>
      </c>
      <c r="G4" s="71" t="str">
        <f>IF(ISNUMBER(MATCH("*S*",Sheet4!$A$1,0)),"PRODUCT SELECTION  "," " )</f>
        <v xml:space="preserve">PRODUCT SELECTION  </v>
      </c>
      <c r="H4" s="79"/>
      <c r="I4" s="96"/>
      <c r="J4" s="12"/>
      <c r="K4" s="12"/>
      <c r="L4" s="7"/>
      <c r="M4" s="7" t="s">
        <v>15</v>
      </c>
      <c r="N4" s="7" t="s">
        <v>16</v>
      </c>
      <c r="O4" s="7" t="s">
        <v>16</v>
      </c>
      <c r="P4" s="7" t="s">
        <v>16</v>
      </c>
      <c r="Q4" s="7" t="s">
        <v>16</v>
      </c>
      <c r="R4" s="7" t="s">
        <v>16</v>
      </c>
      <c r="S4" s="7" t="s">
        <v>16</v>
      </c>
      <c r="T4" s="7" t="s">
        <v>16</v>
      </c>
      <c r="U4" s="7" t="s">
        <v>16</v>
      </c>
      <c r="V4" s="7" t="s">
        <v>16</v>
      </c>
      <c r="W4" s="7" t="s">
        <v>16</v>
      </c>
      <c r="X4" s="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ht="16.5" customHeight="1">
      <c r="A5" s="100"/>
      <c r="B5" s="92" t="s">
        <v>23</v>
      </c>
      <c r="C5" s="91"/>
      <c r="D5" s="19"/>
      <c r="E5" s="26"/>
      <c r="F5" s="111" t="str">
        <f>VLOOKUP($B$13,Sheet5!$A$2:$U$16,3,FALSE)</f>
        <v>---</v>
      </c>
      <c r="G5" s="72" t="str">
        <f>IF(ISNUMBER(MATCH("*S*",Sheet4!$A$1,0))," Recommended Stabilizer"," " )</f>
        <v xml:space="preserve"> Recommended Stabilizer</v>
      </c>
      <c r="H5" s="80"/>
      <c r="I5" s="96"/>
      <c r="J5" s="12"/>
      <c r="K5" s="12"/>
      <c r="L5" s="7"/>
      <c r="M5" s="7" t="s">
        <v>17</v>
      </c>
      <c r="N5" s="7" t="s">
        <v>18</v>
      </c>
      <c r="O5" s="7" t="s">
        <v>18</v>
      </c>
      <c r="P5" s="7" t="s">
        <v>18</v>
      </c>
      <c r="Q5" s="7" t="s">
        <v>18</v>
      </c>
      <c r="R5" s="7" t="s">
        <v>18</v>
      </c>
      <c r="S5" s="7" t="s">
        <v>18</v>
      </c>
      <c r="T5" s="7" t="s">
        <v>18</v>
      </c>
      <c r="U5" s="7" t="s">
        <v>18</v>
      </c>
      <c r="V5" s="7" t="s">
        <v>18</v>
      </c>
      <c r="W5" s="7" t="s">
        <v>19</v>
      </c>
      <c r="X5" s="5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ht="19.5" customHeight="1">
      <c r="A6" s="100"/>
      <c r="B6" s="24"/>
      <c r="C6" s="25"/>
      <c r="D6" s="19"/>
      <c r="E6" s="19"/>
      <c r="F6" s="85" t="str">
        <f>B14</f>
        <v>---</v>
      </c>
      <c r="G6" s="73" t="str">
        <f>IF(ISNUMBER(MATCH("*S*",Sheet4!$A$1,0)),"&lt;&lt;&lt; Pavement Treatment   "," " )</f>
        <v xml:space="preserve">&lt;&lt;&lt; Pavement Treatment   </v>
      </c>
      <c r="H6" s="81"/>
      <c r="I6" s="103"/>
      <c r="J6" s="12"/>
      <c r="K6" s="12"/>
      <c r="L6" s="7"/>
      <c r="M6" s="7" t="s">
        <v>20</v>
      </c>
      <c r="N6" s="7" t="s">
        <v>18</v>
      </c>
      <c r="O6" s="7" t="s">
        <v>18</v>
      </c>
      <c r="P6" s="7" t="s">
        <v>18</v>
      </c>
      <c r="Q6" s="7" t="s">
        <v>18</v>
      </c>
      <c r="R6" s="7" t="s">
        <v>21</v>
      </c>
      <c r="S6" s="7" t="s">
        <v>18</v>
      </c>
      <c r="T6" s="7" t="s">
        <v>18</v>
      </c>
      <c r="U6" s="7" t="s">
        <v>18</v>
      </c>
      <c r="V6" s="7" t="s">
        <v>18</v>
      </c>
      <c r="W6" s="7" t="s">
        <v>19</v>
      </c>
      <c r="X6" s="5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5.75" customHeight="1">
      <c r="A7" s="100"/>
      <c r="B7" s="93" t="s">
        <v>114</v>
      </c>
      <c r="C7" s="10" t="s">
        <v>22</v>
      </c>
      <c r="D7" s="23"/>
      <c r="E7" s="23"/>
      <c r="F7" s="85" t="str">
        <f>VLOOKUP($B$13,Sheet5!$A$2:$U$16,2,FALSE)</f>
        <v>---</v>
      </c>
      <c r="G7" s="73" t="str">
        <f>IF(ISNUMBER(MATCH("*S*",Sheet4!$A$1,0)),"&lt;&lt;&lt; Weight of Aggregate Soil per M3   "," " )</f>
        <v xml:space="preserve">&lt;&lt;&lt; Weight of Aggregate Soil per M3   </v>
      </c>
      <c r="H7" s="82"/>
      <c r="I7" s="95"/>
      <c r="J7" s="12"/>
      <c r="K7" s="12"/>
      <c r="L7" s="7"/>
      <c r="M7" s="7" t="s">
        <v>23</v>
      </c>
      <c r="N7" s="7" t="s">
        <v>16</v>
      </c>
      <c r="O7" s="7" t="s">
        <v>16</v>
      </c>
      <c r="P7" s="7" t="s">
        <v>16</v>
      </c>
      <c r="Q7" s="7" t="s">
        <v>16</v>
      </c>
      <c r="R7" s="7" t="s">
        <v>16</v>
      </c>
      <c r="S7" s="7" t="s">
        <v>16</v>
      </c>
      <c r="T7" s="7" t="s">
        <v>16</v>
      </c>
      <c r="U7" s="7" t="s">
        <v>16</v>
      </c>
      <c r="V7" s="7" t="s">
        <v>16</v>
      </c>
      <c r="W7" s="7" t="s">
        <v>16</v>
      </c>
      <c r="X7" s="5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9.5" customHeight="1">
      <c r="A8" s="100"/>
      <c r="B8" s="24"/>
      <c r="C8" s="25"/>
      <c r="D8" s="19"/>
      <c r="E8" s="19"/>
      <c r="F8" s="112" t="str">
        <f>VLOOKUP($B$13,Sheet5!$A$2:$U$16,5,FALSE)</f>
        <v>---</v>
      </c>
      <c r="G8" s="74" t="str">
        <f>IF(ISNUMBER(MATCH("*S*",Sheet4!$A$1,0)),"&lt;&lt;&lt; Testing Rate Use  of recommended stabilizer  "," " )</f>
        <v xml:space="preserve">&lt;&lt;&lt; Testing Rate Use  of recommended stabilizer  </v>
      </c>
      <c r="H8" s="83"/>
      <c r="I8" s="95"/>
      <c r="J8" s="12"/>
      <c r="K8" s="12"/>
      <c r="L8" s="7"/>
      <c r="M8" s="7" t="s">
        <v>24</v>
      </c>
      <c r="N8" s="7" t="s">
        <v>13</v>
      </c>
      <c r="O8" s="7" t="s">
        <v>13</v>
      </c>
      <c r="P8" s="7" t="s">
        <v>13</v>
      </c>
      <c r="Q8" s="7" t="s">
        <v>13</v>
      </c>
      <c r="R8" s="7" t="s">
        <v>13</v>
      </c>
      <c r="S8" s="7" t="s">
        <v>13</v>
      </c>
      <c r="T8" s="7" t="s">
        <v>13</v>
      </c>
      <c r="U8" s="7" t="s">
        <v>13</v>
      </c>
      <c r="V8" s="7" t="s">
        <v>13</v>
      </c>
      <c r="W8" s="7" t="s">
        <v>14</v>
      </c>
      <c r="X8" s="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25.5" customHeight="1">
      <c r="A9" s="100"/>
      <c r="B9" s="98" t="str">
        <f>VLOOKUP(B5,M:W,MATCH(B7,M2:W2,0),0)</f>
        <v>HSC</v>
      </c>
      <c r="C9" s="89"/>
      <c r="D9" s="90"/>
      <c r="E9" s="90"/>
      <c r="F9" s="86" t="str">
        <f>VLOOKUP($B$13,Sheet5!$A$2:$U$16,6,FALSE)</f>
        <v>---</v>
      </c>
      <c r="G9" s="75" t="str">
        <f>IF(ISNUMBER(MATCH("*S*",Sheet4!$A$1,0)),"&lt;&lt;&lt; Percentage of Flexi C Ment  "," " )</f>
        <v xml:space="preserve">&lt;&lt;&lt; Percentage of Flexi C Ment  </v>
      </c>
      <c r="H9" s="84"/>
      <c r="I9" s="95"/>
      <c r="J9" s="12"/>
      <c r="K9" s="12"/>
      <c r="L9" s="7"/>
      <c r="M9" s="7" t="s">
        <v>25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S9" s="7" t="s">
        <v>18</v>
      </c>
      <c r="T9" s="7" t="s">
        <v>18</v>
      </c>
      <c r="U9" s="7" t="s">
        <v>18</v>
      </c>
      <c r="V9" s="7" t="s">
        <v>18</v>
      </c>
      <c r="W9" s="7" t="s">
        <v>19</v>
      </c>
      <c r="X9" s="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5" customHeight="1" thickBot="1">
      <c r="A10" s="105"/>
      <c r="B10" s="114" t="str">
        <f>IF(ISNUMBER(MATCH("*D*",Sheet4!$A$6,0)),"Thanks for eveluating your project no further Steps Required ","  " )</f>
        <v xml:space="preserve">  </v>
      </c>
      <c r="C10" s="115"/>
      <c r="D10" s="116"/>
      <c r="E10" s="117"/>
      <c r="F10" s="118" t="e">
        <f>VLOOKUP($B$13,Sheet5!$A$2:$U$16,9,FALSE)*$B$15</f>
        <v>#VALUE!</v>
      </c>
      <c r="G10" s="119" t="str">
        <f>IF(ISNUMBER(MATCH("*S*",Sheet4!$A$1,0)),"&lt;&lt;&lt; KGs per sqm of Recommended Stabilizer "," " )</f>
        <v xml:space="preserve">&lt;&lt;&lt; KGs per sqm of Recommended Stabilizer </v>
      </c>
      <c r="H10" s="120"/>
      <c r="I10" s="95"/>
      <c r="J10" s="12"/>
      <c r="K10" s="12"/>
      <c r="L10" s="7"/>
      <c r="M10" s="7" t="s">
        <v>26</v>
      </c>
      <c r="N10" s="7" t="s">
        <v>27</v>
      </c>
      <c r="O10" s="7" t="s">
        <v>27</v>
      </c>
      <c r="P10" s="7" t="s">
        <v>27</v>
      </c>
      <c r="Q10" s="7" t="s">
        <v>27</v>
      </c>
      <c r="R10" s="7" t="s">
        <v>27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14</v>
      </c>
      <c r="X10" s="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18.75" customHeight="1" thickBot="1">
      <c r="A11" s="105"/>
      <c r="B11" s="97"/>
      <c r="C11" s="94"/>
      <c r="D11" s="95"/>
      <c r="E11" s="96"/>
      <c r="F11" s="85"/>
      <c r="G11" s="73"/>
      <c r="H11" s="85"/>
      <c r="I11" s="95"/>
      <c r="J11" s="12"/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5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26" customHeight="1" thickBot="1">
      <c r="A12" s="100"/>
      <c r="B12" s="121" t="str">
        <f>IF(ISNUMBER(MATCH("*S*",Sheet4!$A$1,0)),"*** Note complete Steps 1-7 below "," " )</f>
        <v xml:space="preserve">*** Note complete Steps 1-7 below </v>
      </c>
      <c r="C12" s="122"/>
      <c r="D12" s="123"/>
      <c r="E12" s="124"/>
      <c r="F12" s="125" t="e">
        <f>VLOOKUP($B$13,Sheet5!$A$2:$U$16,10,FALSE)*$B$15</f>
        <v>#VALUE!</v>
      </c>
      <c r="G12" s="126" t="str">
        <f>IF(ISNUMBER(MATCH("*S*",Sheet4!$A$1,0)),"&lt;&lt;&lt; Litres per sqm of Flexi C Ment  "," " )</f>
        <v xml:space="preserve">&lt;&lt;&lt; Litres per sqm of Flexi C Ment  </v>
      </c>
      <c r="H12" s="127"/>
      <c r="I12" s="95"/>
      <c r="J12" s="12"/>
      <c r="K12" s="12"/>
      <c r="L12" s="7"/>
      <c r="M12" s="7" t="s">
        <v>28</v>
      </c>
      <c r="N12" s="7" t="s">
        <v>29</v>
      </c>
      <c r="O12" s="7" t="s">
        <v>29</v>
      </c>
      <c r="P12" s="7" t="s">
        <v>29</v>
      </c>
      <c r="Q12" s="7" t="s">
        <v>29</v>
      </c>
      <c r="R12" s="7" t="s">
        <v>29</v>
      </c>
      <c r="S12" s="7" t="s">
        <v>29</v>
      </c>
      <c r="T12" s="7" t="s">
        <v>29</v>
      </c>
      <c r="U12" s="7" t="s">
        <v>29</v>
      </c>
      <c r="V12" s="7" t="s">
        <v>29</v>
      </c>
      <c r="W12" s="7" t="s">
        <v>14</v>
      </c>
      <c r="X12" s="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8" ht="15.75" customHeight="1">
      <c r="A13" s="100"/>
      <c r="B13" s="128" t="s">
        <v>113</v>
      </c>
      <c r="C13" s="87" t="str">
        <f>IF(ISNUMBER(MATCH("*S*",Sheet4!$A$1,0)),"&lt;&lt;&lt; Select Soil Type "," " )</f>
        <v xml:space="preserve">&lt;&lt;&lt; Select Soil Type </v>
      </c>
      <c r="D13" s="129"/>
      <c r="E13" s="129"/>
      <c r="F13" s="69"/>
      <c r="G13" s="69"/>
      <c r="H13" s="130"/>
      <c r="I13" s="96"/>
      <c r="J13" s="12"/>
      <c r="K13" s="12"/>
      <c r="L13" s="7"/>
      <c r="M13" s="7" t="s">
        <v>30</v>
      </c>
      <c r="N13" s="7" t="s">
        <v>12</v>
      </c>
      <c r="O13" s="7" t="s">
        <v>12</v>
      </c>
      <c r="P13" s="7" t="s">
        <v>31</v>
      </c>
      <c r="Q13" s="7" t="s">
        <v>12</v>
      </c>
      <c r="R13" s="7" t="s">
        <v>12</v>
      </c>
      <c r="S13" s="7" t="s">
        <v>12</v>
      </c>
      <c r="T13" s="7" t="s">
        <v>12</v>
      </c>
      <c r="U13" s="7" t="s">
        <v>12</v>
      </c>
      <c r="V13" s="7" t="s">
        <v>12</v>
      </c>
      <c r="W13" s="7" t="s">
        <v>14</v>
      </c>
      <c r="X13" s="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spans="1:38" ht="18" customHeight="1">
      <c r="A14" s="100"/>
      <c r="B14" s="128" t="s">
        <v>113</v>
      </c>
      <c r="C14" s="87" t="str">
        <f>IF(ISNUMBER(MATCH("*S*",Sheet4!$A$1,0)),"&lt;&lt;&lt; Select Stabilization Layer  "," " )</f>
        <v xml:space="preserve">&lt;&lt;&lt; Select Stabilization Layer  </v>
      </c>
      <c r="D14" s="131"/>
      <c r="E14" s="129"/>
      <c r="F14" s="69"/>
      <c r="G14" s="69"/>
      <c r="H14" s="130"/>
      <c r="I14" s="96"/>
      <c r="J14" s="12"/>
      <c r="K14" s="12"/>
      <c r="L14" s="7"/>
      <c r="M14" s="7" t="s">
        <v>32</v>
      </c>
      <c r="N14" s="7" t="s">
        <v>31</v>
      </c>
      <c r="O14" s="7" t="s">
        <v>31</v>
      </c>
      <c r="P14" s="7" t="s">
        <v>31</v>
      </c>
      <c r="Q14" s="7" t="s">
        <v>31</v>
      </c>
      <c r="R14" s="7" t="s">
        <v>31</v>
      </c>
      <c r="S14" s="7" t="s">
        <v>31</v>
      </c>
      <c r="T14" s="7" t="s">
        <v>31</v>
      </c>
      <c r="U14" s="7" t="s">
        <v>31</v>
      </c>
      <c r="V14" s="7" t="s">
        <v>31</v>
      </c>
      <c r="W14" s="7" t="s">
        <v>14</v>
      </c>
      <c r="X14" s="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17.25" customHeight="1">
      <c r="A15" s="100"/>
      <c r="B15" s="132" t="s">
        <v>62</v>
      </c>
      <c r="C15" s="87" t="str">
        <f>IF(ISNUMBER(MATCH("*S*",Sheet4!$A$1,0)),"&lt;&lt;&lt; Select Stabilization Depth  in mm  "," " )</f>
        <v xml:space="preserve">&lt;&lt;&lt; Select Stabilization Depth  in mm  </v>
      </c>
      <c r="D15" s="131"/>
      <c r="E15" s="131"/>
      <c r="F15" s="133"/>
      <c r="G15" s="134"/>
      <c r="H15" s="135"/>
      <c r="I15" s="100"/>
      <c r="J15" s="12"/>
      <c r="K15" s="12"/>
      <c r="L15" s="7"/>
      <c r="M15" s="7" t="s">
        <v>33</v>
      </c>
      <c r="N15" s="7" t="s">
        <v>34</v>
      </c>
      <c r="O15" s="7" t="s">
        <v>35</v>
      </c>
      <c r="P15" s="7" t="s">
        <v>34</v>
      </c>
      <c r="Q15" s="7" t="s">
        <v>35</v>
      </c>
      <c r="R15" s="7" t="s">
        <v>35</v>
      </c>
      <c r="S15" s="7" t="s">
        <v>35</v>
      </c>
      <c r="T15" s="7" t="s">
        <v>35</v>
      </c>
      <c r="U15" s="7" t="s">
        <v>35</v>
      </c>
      <c r="V15" s="7" t="s">
        <v>35</v>
      </c>
      <c r="W15" s="7" t="s">
        <v>14</v>
      </c>
      <c r="X15" s="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14.5">
      <c r="A16" s="100"/>
      <c r="B16" s="128" t="s">
        <v>113</v>
      </c>
      <c r="C16" s="87" t="str">
        <f>IF(ISNUMBER(MATCH("*S*",Sheet4!$A$1,0)),"&lt;&lt;&lt; Select Vehicle Movements per Day VMPD "," " )</f>
        <v xml:space="preserve">&lt;&lt;&lt; Select Vehicle Movements per Day VMPD </v>
      </c>
      <c r="D16" s="129"/>
      <c r="E16" s="129"/>
      <c r="F16" s="133"/>
      <c r="G16" s="134"/>
      <c r="H16" s="135"/>
      <c r="I16" s="100"/>
      <c r="J16" s="12"/>
      <c r="K16" s="12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spans="1:38" ht="14.5">
      <c r="A17" s="100"/>
      <c r="B17" s="128" t="s">
        <v>113</v>
      </c>
      <c r="C17" s="87" t="str">
        <f>IF(ISNUMBER(MATCH("*S*",Sheet4!$A$1,0)),"&lt;&lt;&lt; Select Pavement Finish  "," " )</f>
        <v xml:space="preserve">&lt;&lt;&lt; Select Pavement Finish  </v>
      </c>
      <c r="D17" s="129"/>
      <c r="E17" s="131"/>
      <c r="F17" s="133"/>
      <c r="G17" s="134"/>
      <c r="H17" s="135"/>
      <c r="I17" s="100"/>
      <c r="J17" s="12"/>
      <c r="K17" s="12"/>
      <c r="L17" s="9"/>
      <c r="M17" s="9"/>
      <c r="N17" s="8"/>
      <c r="O17" s="8"/>
      <c r="P17" s="8"/>
      <c r="Q17" s="8"/>
      <c r="R17" s="8"/>
      <c r="S17" s="8"/>
      <c r="T17" s="8"/>
      <c r="U17" s="8"/>
      <c r="V17" s="8"/>
      <c r="W17" s="8"/>
      <c r="X17" s="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ht="16.5" customHeight="1">
      <c r="A18" s="100"/>
      <c r="B18" s="136" t="s">
        <v>113</v>
      </c>
      <c r="C18" s="87" t="str">
        <f>IF(ISNUMBER(MATCH("*S*",Sheet4!$A$1,0)),"&lt;&lt;&lt; Select Pavement Gradiant  "," " )</f>
        <v xml:space="preserve">&lt;&lt;&lt; Select Pavement Gradiant  </v>
      </c>
      <c r="D18" s="129"/>
      <c r="E18" s="129"/>
      <c r="F18" s="133"/>
      <c r="G18" s="137"/>
      <c r="H18" s="138"/>
      <c r="I18" s="100"/>
      <c r="J18" s="12"/>
      <c r="K18" s="12"/>
      <c r="L18" s="9"/>
      <c r="M18" s="9"/>
      <c r="N18" s="8"/>
      <c r="O18" s="8"/>
      <c r="P18" s="8"/>
      <c r="Q18" s="8"/>
      <c r="R18" s="8"/>
      <c r="S18" s="8"/>
      <c r="T18" s="8"/>
      <c r="U18" s="8"/>
      <c r="V18" s="8"/>
      <c r="W18" s="8"/>
      <c r="X18" s="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ht="26.5" customHeight="1">
      <c r="A19" s="100"/>
      <c r="B19" s="128" t="s">
        <v>113</v>
      </c>
      <c r="C19" s="87" t="str">
        <f>IF(ISNUMBER(MATCH("*S*",Sheet4!$A$1,0)),"&lt;&lt;&lt; Select Climate  "," " )</f>
        <v xml:space="preserve">&lt;&lt;&lt; Select Climate  </v>
      </c>
      <c r="D19" s="131"/>
      <c r="E19" s="129"/>
      <c r="F19" s="133"/>
      <c r="G19" s="139"/>
      <c r="H19" s="135"/>
      <c r="I19" s="100"/>
      <c r="J19" s="12"/>
      <c r="K19" s="12"/>
      <c r="L19" s="88"/>
      <c r="M19" s="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3">
      <c r="A20" s="100"/>
      <c r="B20" s="140"/>
      <c r="C20" s="141"/>
      <c r="D20" s="96"/>
      <c r="E20" s="96"/>
      <c r="F20" s="142"/>
      <c r="G20" s="143"/>
      <c r="H20" s="144"/>
      <c r="I20" s="100"/>
      <c r="J20" s="12"/>
      <c r="K20" s="12"/>
      <c r="L20" s="88"/>
      <c r="M20" s="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13.5" thickBot="1">
      <c r="A21" s="100"/>
      <c r="B21" s="145"/>
      <c r="C21" s="146"/>
      <c r="D21" s="147"/>
      <c r="E21" s="147"/>
      <c r="F21" s="148"/>
      <c r="G21" s="149"/>
      <c r="H21" s="150"/>
      <c r="I21" s="100"/>
      <c r="J21" s="12"/>
      <c r="K21" s="12"/>
      <c r="L21" s="27"/>
      <c r="M21" s="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ht="13">
      <c r="A22" s="100"/>
      <c r="B22" s="104"/>
      <c r="C22" s="101"/>
      <c r="D22" s="101"/>
      <c r="E22" s="100"/>
      <c r="F22" s="99"/>
      <c r="G22" s="101"/>
      <c r="H22" s="101"/>
      <c r="I22" s="100"/>
      <c r="J22" s="12"/>
      <c r="K22" s="12"/>
      <c r="L22" s="27"/>
      <c r="M22" s="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ht="13">
      <c r="A23" s="100"/>
      <c r="B23" s="105"/>
      <c r="C23" s="101"/>
      <c r="D23" s="101"/>
      <c r="E23" s="101"/>
      <c r="F23" s="99"/>
      <c r="G23" s="101"/>
      <c r="H23" s="101"/>
      <c r="I23" s="100"/>
      <c r="J23" s="12"/>
      <c r="K23" s="12"/>
      <c r="L23" s="27"/>
      <c r="M23" s="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ht="12.5">
      <c r="A24" s="12"/>
      <c r="B24" s="12"/>
      <c r="C24" s="27"/>
      <c r="D24" s="12"/>
      <c r="E24" s="12"/>
      <c r="F24" s="12"/>
      <c r="G24" s="12"/>
      <c r="H24" s="12"/>
      <c r="I24" s="12"/>
      <c r="J24" s="12"/>
      <c r="K24" s="12"/>
      <c r="L24" s="27"/>
      <c r="M24" s="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ht="13">
      <c r="C25" s="2"/>
      <c r="D25" s="2"/>
      <c r="E25" s="2"/>
      <c r="F25" s="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48" customHeight="1">
      <c r="C26" s="2"/>
      <c r="D26" s="2"/>
      <c r="E26" s="2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9"/>
      <c r="X26" s="29"/>
      <c r="Y26" s="29"/>
      <c r="Z26" s="29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ht="13">
      <c r="C27" s="2"/>
      <c r="D27" s="2"/>
      <c r="E27" s="2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ht="13">
      <c r="C28" s="2"/>
      <c r="D28" s="2"/>
      <c r="E28" s="2"/>
      <c r="F28" s="2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13">
      <c r="C29" s="2"/>
      <c r="D29" s="2"/>
      <c r="E29" s="2"/>
      <c r="F29" s="2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ht="13">
      <c r="C30" s="2"/>
      <c r="D30" s="2"/>
      <c r="E30" s="2"/>
      <c r="F30" s="2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3">
      <c r="C31" s="2"/>
      <c r="D31" s="2"/>
      <c r="E31" s="2"/>
      <c r="F31" s="2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13">
      <c r="C32" s="2"/>
      <c r="D32" s="2"/>
      <c r="E32" s="2"/>
      <c r="F32" s="2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2:38" ht="13">
      <c r="C33" s="2"/>
      <c r="D33" s="2"/>
      <c r="E33" s="2"/>
      <c r="F33" s="2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2:38" ht="13">
      <c r="C34" s="2"/>
      <c r="D34" s="2"/>
      <c r="E34" s="2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2:38" ht="13">
      <c r="C35" s="2"/>
      <c r="D35" s="2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2:38" ht="13">
      <c r="C36" s="2"/>
      <c r="D36" s="2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2:38" ht="13">
      <c r="C37" s="2"/>
      <c r="D37" s="2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2:38" ht="13">
      <c r="C38" s="2"/>
      <c r="D38" s="2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2:38" ht="13">
      <c r="C39" s="2"/>
      <c r="D39" s="2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2:38" ht="13">
      <c r="C40" s="2"/>
      <c r="D40" s="2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36" customHeight="1">
      <c r="C41" s="2"/>
      <c r="D41" s="2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12.5">
      <c r="B42" s="30"/>
      <c r="C42" s="2"/>
      <c r="D42" s="30"/>
      <c r="E42" s="2"/>
      <c r="F42" s="31"/>
      <c r="G42" s="2"/>
      <c r="H42" s="30"/>
      <c r="I42" s="30"/>
      <c r="J42" s="30"/>
      <c r="K42" s="20"/>
      <c r="L42" s="20"/>
      <c r="M42" s="2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12.5">
      <c r="B43" s="30"/>
      <c r="C43" s="2"/>
      <c r="D43" s="30"/>
      <c r="E43" s="2"/>
      <c r="F43" s="31"/>
      <c r="G43" s="2"/>
      <c r="H43" s="30"/>
      <c r="I43" s="30"/>
      <c r="J43" s="30"/>
      <c r="K43" s="20"/>
      <c r="L43" s="20"/>
      <c r="M43" s="2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2.5">
      <c r="B44" s="30"/>
      <c r="C44" s="2"/>
      <c r="D44" s="30"/>
      <c r="E44" s="2"/>
      <c r="F44" s="31"/>
      <c r="G44" s="2"/>
      <c r="H44" s="30"/>
      <c r="I44" s="30"/>
      <c r="J44" s="30"/>
      <c r="K44" s="20"/>
      <c r="L44" s="20"/>
      <c r="M44" s="2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12.5">
      <c r="B45" s="30"/>
      <c r="C45" s="2"/>
      <c r="D45" s="30"/>
      <c r="E45" s="2"/>
      <c r="F45" s="31"/>
      <c r="G45" s="2"/>
      <c r="H45" s="30"/>
      <c r="I45" s="30"/>
      <c r="J45" s="30"/>
      <c r="K45" s="20"/>
      <c r="L45" s="20"/>
      <c r="M45" s="2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12.5">
      <c r="B46" s="30"/>
      <c r="C46" s="2"/>
      <c r="D46" s="30"/>
      <c r="E46" s="2"/>
      <c r="F46" s="31"/>
      <c r="G46" s="2"/>
      <c r="H46" s="30"/>
      <c r="I46" s="30"/>
      <c r="J46" s="30"/>
      <c r="K46" s="20"/>
      <c r="L46" s="20"/>
      <c r="M46" s="2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12.5">
      <c r="B47" s="30"/>
      <c r="C47" s="2"/>
      <c r="D47" s="30"/>
      <c r="E47" s="2"/>
      <c r="F47" s="31"/>
      <c r="G47" s="2"/>
      <c r="H47" s="30"/>
      <c r="I47" s="30"/>
      <c r="J47" s="30"/>
      <c r="K47" s="20"/>
      <c r="L47" s="20"/>
      <c r="M47" s="2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12.5">
      <c r="B48" s="30"/>
      <c r="C48" s="2"/>
      <c r="D48" s="30"/>
      <c r="E48" s="2"/>
      <c r="F48" s="31"/>
      <c r="G48" s="30"/>
      <c r="H48" s="30"/>
      <c r="I48" s="30"/>
      <c r="J48" s="30"/>
      <c r="K48" s="20"/>
      <c r="L48" s="20"/>
      <c r="M48" s="2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ht="12.5">
      <c r="B49" s="30"/>
      <c r="C49" s="2"/>
      <c r="D49" s="30"/>
      <c r="E49" s="2"/>
      <c r="F49" s="31"/>
      <c r="G49" s="30"/>
      <c r="H49" s="30"/>
      <c r="I49" s="30"/>
      <c r="J49" s="30"/>
      <c r="K49" s="20"/>
      <c r="L49" s="20"/>
      <c r="M49" s="2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ht="13">
      <c r="B50" s="32"/>
      <c r="C50" s="2"/>
      <c r="D50" s="2"/>
      <c r="E50" s="2"/>
      <c r="F50" s="28"/>
      <c r="G50" s="2"/>
      <c r="H50" s="2"/>
      <c r="I50" s="2"/>
      <c r="J50" s="2"/>
      <c r="K50" s="20"/>
      <c r="L50" s="20"/>
      <c r="M50" s="2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ht="13">
      <c r="B51" s="2"/>
      <c r="C51" s="2"/>
      <c r="D51" s="2"/>
      <c r="E51" s="2"/>
      <c r="F51" s="28"/>
      <c r="G51" s="2"/>
      <c r="H51" s="2"/>
      <c r="I51" s="2"/>
      <c r="J51" s="2"/>
      <c r="K51" s="20"/>
      <c r="L51" s="20"/>
      <c r="M51" s="2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ht="13">
      <c r="B52" s="2"/>
      <c r="C52" s="2"/>
      <c r="D52" s="2"/>
      <c r="E52" s="2"/>
      <c r="F52" s="28"/>
      <c r="G52" s="2"/>
      <c r="H52" s="2"/>
      <c r="I52" s="2"/>
      <c r="J52" s="2"/>
      <c r="K52" s="2"/>
      <c r="L52" s="2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ht="13">
      <c r="B53" s="2"/>
      <c r="C53" s="2"/>
      <c r="D53" s="2"/>
      <c r="E53" s="2"/>
      <c r="F53" s="28"/>
      <c r="G53" s="2"/>
      <c r="H53" s="2"/>
      <c r="I53" s="2"/>
      <c r="J53" s="2"/>
      <c r="K53" s="2"/>
      <c r="L53" s="2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ht="13">
      <c r="B54" s="2"/>
      <c r="C54" s="2"/>
      <c r="D54" s="2"/>
      <c r="E54" s="2"/>
      <c r="F54" s="28"/>
      <c r="G54" s="2"/>
      <c r="H54" s="2"/>
      <c r="I54" s="2"/>
      <c r="J54" s="2"/>
      <c r="K54" s="2"/>
      <c r="L54" s="2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ht="13">
      <c r="B55" s="2"/>
      <c r="C55" s="2"/>
      <c r="D55" s="2"/>
      <c r="E55" s="2"/>
      <c r="F55" s="28"/>
      <c r="G55" s="2"/>
      <c r="H55" s="2"/>
      <c r="I55" s="2"/>
      <c r="J55" s="2"/>
      <c r="K55" s="2"/>
      <c r="L55" s="2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ht="13">
      <c r="B56" s="2"/>
      <c r="C56" s="2"/>
      <c r="D56" s="2"/>
      <c r="E56" s="2"/>
      <c r="F56" s="28"/>
      <c r="G56" s="2"/>
      <c r="H56" s="2"/>
      <c r="I56" s="2"/>
      <c r="J56" s="2"/>
      <c r="K56" s="2"/>
      <c r="L56" s="2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ht="13">
      <c r="B57" s="2"/>
      <c r="C57" s="2"/>
      <c r="D57" s="2"/>
      <c r="E57" s="2"/>
      <c r="F57" s="28"/>
      <c r="G57" s="2"/>
      <c r="H57" s="2"/>
      <c r="I57" s="2"/>
      <c r="J57" s="2"/>
      <c r="K57" s="2"/>
      <c r="L57" s="2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ht="13">
      <c r="B58" s="2"/>
      <c r="C58" s="2"/>
      <c r="D58" s="2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ht="13">
      <c r="B59" s="2"/>
      <c r="C59" s="2"/>
      <c r="D59" s="2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ht="13">
      <c r="B60" s="2"/>
      <c r="C60" s="2"/>
      <c r="D60" s="2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ht="13">
      <c r="B61" s="2"/>
      <c r="C61" s="2"/>
      <c r="D61" s="2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ht="13">
      <c r="B62" s="2"/>
      <c r="C62" s="2"/>
      <c r="D62" s="2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ht="13">
      <c r="B63" s="2"/>
      <c r="C63" s="2"/>
      <c r="D63" s="2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ht="13">
      <c r="B64" s="2"/>
      <c r="C64" s="2"/>
      <c r="D64" s="2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ht="13">
      <c r="B65" s="2"/>
      <c r="C65" s="2"/>
      <c r="D65" s="2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ht="13">
      <c r="B66" s="2"/>
      <c r="C66" s="2"/>
      <c r="D66" s="2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ht="13">
      <c r="B67" s="2"/>
      <c r="C67" s="2"/>
      <c r="D67" s="2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ht="13">
      <c r="B68" s="2"/>
      <c r="C68" s="2"/>
      <c r="D68" s="2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ht="13">
      <c r="B69" s="2"/>
      <c r="C69" s="2"/>
      <c r="D69" s="2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ht="13">
      <c r="B70" s="2"/>
      <c r="C70" s="2"/>
      <c r="D70" s="2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ht="13">
      <c r="C71" s="2"/>
      <c r="D71" s="2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ht="13">
      <c r="C72" s="2"/>
      <c r="D72" s="2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ht="13">
      <c r="C73" s="2"/>
      <c r="D73" s="2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ht="13">
      <c r="C74" s="2"/>
      <c r="D74" s="2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ht="13">
      <c r="C75" s="2"/>
      <c r="D75" s="2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ht="13">
      <c r="C76" s="2"/>
      <c r="D76" s="2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ht="13">
      <c r="C77" s="2"/>
      <c r="D77" s="2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ht="13">
      <c r="C78" s="2"/>
      <c r="D78" s="2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ht="13">
      <c r="C79" s="2"/>
      <c r="D79" s="2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ht="13">
      <c r="C80" s="2"/>
      <c r="D80" s="2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3:38" ht="13">
      <c r="C81" s="2"/>
      <c r="D81" s="2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3:38" ht="13">
      <c r="C82" s="2"/>
      <c r="D82" s="2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3:38" ht="13">
      <c r="C83" s="2"/>
      <c r="D83" s="2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3:38" ht="13">
      <c r="C84" s="2"/>
      <c r="D84" s="2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3:38" ht="13">
      <c r="C85" s="2"/>
      <c r="D85" s="2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3:38" ht="13">
      <c r="C86" s="2"/>
      <c r="D86" s="2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3:38" ht="13">
      <c r="C87" s="2"/>
      <c r="D87" s="2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3:38" ht="13">
      <c r="C88" s="2"/>
      <c r="D88" s="2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3:38" ht="13">
      <c r="C89" s="2"/>
      <c r="D89" s="2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3:38" ht="13">
      <c r="C90" s="2"/>
      <c r="D90" s="2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3:38" ht="13">
      <c r="C91" s="2"/>
      <c r="D91" s="2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3:38" ht="13">
      <c r="C92" s="2"/>
      <c r="D92" s="2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3:38" ht="13">
      <c r="C93" s="2"/>
      <c r="D93" s="2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3:38" ht="13">
      <c r="C94" s="2"/>
      <c r="D94" s="2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3:38" ht="13">
      <c r="C95" s="2"/>
      <c r="D95" s="2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3:38" ht="13">
      <c r="C96" s="2"/>
      <c r="D96" s="2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3:38" ht="13">
      <c r="C97" s="2"/>
      <c r="D97" s="2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3:38" ht="13">
      <c r="C98" s="2"/>
      <c r="D98" s="2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3:38" ht="13">
      <c r="C99" s="2"/>
      <c r="D99" s="2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3:38" ht="13">
      <c r="C100" s="2"/>
      <c r="D100" s="2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3:38" ht="13">
      <c r="C101" s="2"/>
      <c r="D101" s="2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3:38" ht="13">
      <c r="C102" s="2"/>
      <c r="D102" s="2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3:38" ht="13">
      <c r="C103" s="2"/>
      <c r="D103" s="2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3:38" ht="13">
      <c r="C104" s="2"/>
      <c r="D104" s="2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3:38" ht="13">
      <c r="C105" s="2"/>
      <c r="D105" s="2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3:38" ht="13">
      <c r="C106" s="2"/>
      <c r="D106" s="2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3:38" ht="13">
      <c r="C107" s="2"/>
      <c r="D107" s="2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3:38" ht="13">
      <c r="C108" s="2"/>
      <c r="D108" s="2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3:38" ht="13">
      <c r="C109" s="2"/>
      <c r="D109" s="2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3:38" ht="13">
      <c r="C110" s="2"/>
      <c r="D110" s="2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3:38" ht="13">
      <c r="C111" s="2"/>
      <c r="D111" s="2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3:38" ht="13">
      <c r="C112" s="2"/>
      <c r="D112" s="2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3:38" ht="13">
      <c r="C113" s="2"/>
      <c r="D113" s="2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3:38" ht="13">
      <c r="C114" s="2"/>
      <c r="D114" s="2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3:38" ht="13">
      <c r="C115" s="2"/>
      <c r="D115" s="2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3:38" ht="13">
      <c r="C116" s="2"/>
      <c r="D116" s="2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3:38" ht="13">
      <c r="C117" s="2"/>
      <c r="D117" s="2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3:38" ht="13">
      <c r="C118" s="2"/>
      <c r="D118" s="2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3:38" ht="13">
      <c r="C119" s="2"/>
      <c r="D119" s="2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3:38" ht="13">
      <c r="C120" s="2"/>
      <c r="D120" s="2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3:38" ht="13">
      <c r="C121" s="2"/>
      <c r="D121" s="2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3:38" ht="13">
      <c r="C122" s="2"/>
      <c r="D122" s="2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3:38" ht="13">
      <c r="C123" s="2"/>
      <c r="D123" s="2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3:38" ht="13">
      <c r="C124" s="2"/>
      <c r="D124" s="2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3:38" ht="13">
      <c r="C125" s="2"/>
      <c r="D125" s="2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3:38" ht="13">
      <c r="C126" s="2"/>
      <c r="D126" s="2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3:38" ht="13">
      <c r="C127" s="2"/>
      <c r="D127" s="2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3:38" ht="13">
      <c r="C128" s="2"/>
      <c r="D128" s="2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3:38" ht="13">
      <c r="C129" s="2"/>
      <c r="D129" s="2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3:38" ht="13">
      <c r="C130" s="2"/>
      <c r="D130" s="2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3:38" ht="13">
      <c r="C131" s="2"/>
      <c r="D131" s="2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3:38" ht="13">
      <c r="C132" s="2"/>
      <c r="D132" s="2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3:38" ht="13">
      <c r="C133" s="2"/>
      <c r="D133" s="2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3:38" ht="13">
      <c r="C134" s="2"/>
      <c r="D134" s="2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3:38" ht="13">
      <c r="C135" s="2"/>
      <c r="D135" s="2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3:38" ht="13">
      <c r="C136" s="2"/>
      <c r="D136" s="2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3:38" ht="13">
      <c r="C137" s="2"/>
      <c r="D137" s="2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3:38" ht="13">
      <c r="C138" s="2"/>
      <c r="D138" s="2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3:38" ht="13">
      <c r="C139" s="2"/>
      <c r="D139" s="2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3:38" ht="13">
      <c r="C140" s="2"/>
      <c r="D140" s="2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3:38" ht="13">
      <c r="C141" s="2"/>
      <c r="D141" s="2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3:38" ht="13">
      <c r="C142" s="2"/>
      <c r="D142" s="2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3:38" ht="13">
      <c r="C143" s="2"/>
      <c r="D143" s="2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3:38" ht="13">
      <c r="C144" s="2"/>
      <c r="D144" s="2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3:38" ht="13">
      <c r="C145" s="2"/>
      <c r="D145" s="2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3:38" ht="13">
      <c r="C146" s="2"/>
      <c r="D146" s="2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3:38" ht="13">
      <c r="C147" s="2"/>
      <c r="D147" s="2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3:38" ht="13">
      <c r="C148" s="2"/>
      <c r="D148" s="2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3:38" ht="13">
      <c r="C149" s="2"/>
      <c r="D149" s="2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3:38" ht="13">
      <c r="C150" s="2"/>
      <c r="D150" s="2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3:38" ht="13">
      <c r="C151" s="2"/>
      <c r="D151" s="2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3:38" ht="13">
      <c r="C152" s="2"/>
      <c r="D152" s="2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3:38" ht="13">
      <c r="C153" s="2"/>
      <c r="D153" s="2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3:38" ht="13">
      <c r="C154" s="2"/>
      <c r="D154" s="2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3:38" ht="13">
      <c r="C155" s="2"/>
      <c r="D155" s="2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3:38" ht="13">
      <c r="C156" s="2"/>
      <c r="D156" s="2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3:38" ht="13">
      <c r="C157" s="2"/>
      <c r="D157" s="2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3:38" ht="13">
      <c r="C158" s="2"/>
      <c r="D158" s="2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3:38" ht="13">
      <c r="C159" s="2"/>
      <c r="D159" s="2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3:38" ht="13">
      <c r="C160" s="2"/>
      <c r="D160" s="2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3:38" ht="13">
      <c r="C161" s="2"/>
      <c r="D161" s="2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3:38" ht="13">
      <c r="C162" s="2"/>
      <c r="D162" s="2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3:38" ht="13">
      <c r="C163" s="2"/>
      <c r="D163" s="2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3:38" ht="13">
      <c r="C164" s="2"/>
      <c r="D164" s="2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3:38" ht="13">
      <c r="C165" s="2"/>
      <c r="D165" s="2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3:38" ht="13">
      <c r="C166" s="2"/>
      <c r="D166" s="2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3:38" ht="13">
      <c r="C167" s="2"/>
      <c r="D167" s="2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3:38" ht="13">
      <c r="C168" s="2"/>
      <c r="D168" s="2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3:38" ht="13">
      <c r="C169" s="2"/>
      <c r="D169" s="2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3:38" ht="13">
      <c r="C170" s="2"/>
      <c r="D170" s="2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3:38" ht="13">
      <c r="C171" s="2"/>
      <c r="D171" s="2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3:38" ht="13">
      <c r="C172" s="2"/>
      <c r="D172" s="2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3:38" ht="13">
      <c r="C173" s="2"/>
      <c r="D173" s="2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3:38" ht="13">
      <c r="C174" s="2"/>
      <c r="D174" s="2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3:38" ht="13">
      <c r="C175" s="2"/>
      <c r="D175" s="2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3:38" ht="13">
      <c r="C176" s="2"/>
      <c r="D176" s="2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3:38" ht="13">
      <c r="C177" s="2"/>
      <c r="D177" s="2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3:38" ht="13">
      <c r="C178" s="2"/>
      <c r="D178" s="2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3:38" ht="13">
      <c r="C179" s="2"/>
      <c r="D179" s="2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3:38" ht="13">
      <c r="C180" s="2"/>
      <c r="D180" s="2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3:38" ht="13">
      <c r="C181" s="2"/>
      <c r="D181" s="2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3:38" ht="13">
      <c r="C182" s="2"/>
      <c r="D182" s="2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3:38" ht="13">
      <c r="C183" s="2"/>
      <c r="D183" s="2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3:38" ht="13">
      <c r="C184" s="2"/>
      <c r="D184" s="2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3:38" ht="13">
      <c r="C185" s="2"/>
      <c r="D185" s="2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3:38" ht="13">
      <c r="C186" s="2"/>
      <c r="D186" s="2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3:38" ht="13">
      <c r="C187" s="2"/>
      <c r="D187" s="2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3:38" ht="13">
      <c r="C188" s="2"/>
      <c r="D188" s="2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3:38" ht="13">
      <c r="C189" s="2"/>
      <c r="D189" s="2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3:38" ht="13">
      <c r="C190" s="2"/>
      <c r="D190" s="2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3:38" ht="13">
      <c r="C191" s="2"/>
      <c r="D191" s="2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3:38" ht="13">
      <c r="C192" s="2"/>
      <c r="D192" s="2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3:38" ht="13">
      <c r="C193" s="2"/>
      <c r="D193" s="2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3:38" ht="13">
      <c r="C194" s="2"/>
      <c r="D194" s="2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3:38" ht="13">
      <c r="C195" s="2"/>
      <c r="D195" s="2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3:38" ht="13">
      <c r="C196" s="2"/>
      <c r="D196" s="2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3:38" ht="13">
      <c r="C197" s="2"/>
      <c r="D197" s="2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3:38" ht="13">
      <c r="C198" s="2"/>
      <c r="D198" s="2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3:38" ht="13">
      <c r="C199" s="2"/>
      <c r="D199" s="2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3:38" ht="13">
      <c r="C200" s="2"/>
      <c r="D200" s="2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3:38" ht="13">
      <c r="C201" s="2"/>
      <c r="D201" s="2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3:38" ht="13">
      <c r="C202" s="2"/>
      <c r="D202" s="2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3:38" ht="13">
      <c r="C203" s="2"/>
      <c r="D203" s="2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3:38" ht="13">
      <c r="C204" s="2"/>
      <c r="D204" s="2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3:38" ht="13">
      <c r="C205" s="2"/>
      <c r="D205" s="2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3:38" ht="13">
      <c r="C206" s="2"/>
      <c r="D206" s="2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3:38" ht="13">
      <c r="C207" s="2"/>
      <c r="D207" s="2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3:38" ht="13">
      <c r="C208" s="2"/>
      <c r="D208" s="2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3:38" ht="13">
      <c r="C209" s="2"/>
      <c r="D209" s="2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3:38" ht="13">
      <c r="C210" s="2"/>
      <c r="D210" s="2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3:38" ht="13">
      <c r="C211" s="2"/>
      <c r="D211" s="2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3:38" ht="13">
      <c r="C212" s="2"/>
      <c r="D212" s="2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3:38" ht="13">
      <c r="C213" s="2"/>
      <c r="D213" s="2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3:38" ht="13">
      <c r="C214" s="2"/>
      <c r="D214" s="2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3:38" ht="13">
      <c r="C215" s="2"/>
      <c r="D215" s="2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3:38" ht="13">
      <c r="C216" s="2"/>
      <c r="D216" s="2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3:38" ht="13">
      <c r="C217" s="2"/>
      <c r="D217" s="2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3:38" ht="13">
      <c r="C218" s="2"/>
      <c r="D218" s="2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3:38" ht="13">
      <c r="C219" s="2"/>
      <c r="D219" s="2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3:38" ht="13">
      <c r="C220" s="2"/>
      <c r="D220" s="2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3:38" ht="13">
      <c r="C221" s="2"/>
      <c r="D221" s="2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3:38" ht="13">
      <c r="C222" s="2"/>
      <c r="D222" s="2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3:38" ht="13">
      <c r="C223" s="2"/>
      <c r="D223" s="2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3:38" ht="13">
      <c r="C224" s="2"/>
      <c r="D224" s="2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3:38" ht="13">
      <c r="C225" s="2"/>
      <c r="D225" s="2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3:38" ht="13">
      <c r="C226" s="2"/>
      <c r="D226" s="2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3:38" ht="13">
      <c r="C227" s="2"/>
      <c r="D227" s="2"/>
      <c r="E227" s="2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3:38" ht="13">
      <c r="C228" s="2"/>
      <c r="D228" s="2"/>
      <c r="E228" s="2"/>
      <c r="F228" s="2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3:38" ht="13">
      <c r="C229" s="2"/>
      <c r="D229" s="2"/>
      <c r="E229" s="2"/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3:38" ht="13">
      <c r="C230" s="2"/>
      <c r="D230" s="2"/>
      <c r="E230" s="2"/>
      <c r="F230" s="2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3:38" ht="13">
      <c r="C231" s="2"/>
      <c r="D231" s="2"/>
      <c r="E231" s="2"/>
      <c r="F231" s="2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3:38" ht="13">
      <c r="C232" s="2"/>
      <c r="D232" s="2"/>
      <c r="E232" s="2"/>
      <c r="F232" s="2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3:38" ht="13">
      <c r="C233" s="2"/>
      <c r="D233" s="2"/>
      <c r="E233" s="2"/>
      <c r="F233" s="2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3:38" ht="13">
      <c r="C234" s="2"/>
      <c r="D234" s="2"/>
      <c r="E234" s="2"/>
      <c r="F234" s="2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3:38" ht="13">
      <c r="C235" s="2"/>
      <c r="D235" s="2"/>
      <c r="E235" s="2"/>
      <c r="F235" s="2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3:38" ht="13">
      <c r="C236" s="2"/>
      <c r="D236" s="2"/>
      <c r="E236" s="2"/>
      <c r="F236" s="2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3:38" ht="13">
      <c r="C237" s="2"/>
      <c r="D237" s="2"/>
      <c r="E237" s="2"/>
      <c r="F237" s="2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3:38" ht="13">
      <c r="C238" s="2"/>
      <c r="D238" s="2"/>
      <c r="E238" s="2"/>
      <c r="F238" s="2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3:38" ht="13">
      <c r="C239" s="2"/>
      <c r="D239" s="2"/>
      <c r="E239" s="2"/>
      <c r="F239" s="2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3:38" ht="13">
      <c r="C240" s="2"/>
      <c r="D240" s="2"/>
      <c r="E240" s="2"/>
      <c r="F240" s="2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3:38" ht="13">
      <c r="C241" s="2"/>
      <c r="D241" s="2"/>
      <c r="E241" s="2"/>
      <c r="F241" s="2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3:38" ht="13">
      <c r="C242" s="2"/>
      <c r="D242" s="2"/>
      <c r="E242" s="2"/>
      <c r="F242" s="2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3:38" ht="13">
      <c r="C243" s="2"/>
      <c r="D243" s="2"/>
      <c r="E243" s="2"/>
      <c r="F243" s="2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3:38" ht="13">
      <c r="C244" s="2"/>
      <c r="D244" s="2"/>
      <c r="E244" s="2"/>
      <c r="F244" s="2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3:38" ht="13">
      <c r="C245" s="2"/>
      <c r="D245" s="2"/>
      <c r="E245" s="2"/>
      <c r="F245" s="2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3:38" ht="13">
      <c r="C246" s="2"/>
      <c r="D246" s="2"/>
      <c r="E246" s="2"/>
      <c r="F246" s="2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3:38" ht="13">
      <c r="C247" s="2"/>
      <c r="D247" s="2"/>
      <c r="E247" s="2"/>
      <c r="F247" s="2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3:38" ht="13">
      <c r="C248" s="2"/>
      <c r="D248" s="2"/>
      <c r="E248" s="2"/>
      <c r="F248" s="2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3:38" ht="13">
      <c r="C249" s="2"/>
      <c r="D249" s="2"/>
      <c r="E249" s="2"/>
      <c r="F249" s="2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3:38" ht="13">
      <c r="C250" s="2"/>
      <c r="D250" s="2"/>
      <c r="E250" s="2"/>
      <c r="F250" s="2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3:38" ht="13">
      <c r="C251" s="2"/>
      <c r="D251" s="2"/>
      <c r="E251" s="2"/>
      <c r="F251" s="2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3:38" ht="13">
      <c r="C252" s="2"/>
      <c r="D252" s="2"/>
      <c r="E252" s="2"/>
      <c r="F252" s="2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3:38" ht="13">
      <c r="C253" s="2"/>
      <c r="D253" s="2"/>
      <c r="E253" s="2"/>
      <c r="F253" s="2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3:38" ht="13">
      <c r="C254" s="2"/>
      <c r="D254" s="2"/>
      <c r="E254" s="2"/>
      <c r="F254" s="2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3:38" ht="13">
      <c r="C255" s="2"/>
      <c r="D255" s="2"/>
      <c r="E255" s="2"/>
      <c r="F255" s="2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3:38" ht="13">
      <c r="C256" s="2"/>
      <c r="D256" s="2"/>
      <c r="E256" s="2"/>
      <c r="F256" s="2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3:38" ht="13">
      <c r="C257" s="2"/>
      <c r="D257" s="2"/>
      <c r="E257" s="2"/>
      <c r="F257" s="2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3:38" ht="13">
      <c r="C258" s="2"/>
      <c r="D258" s="2"/>
      <c r="E258" s="2"/>
      <c r="F258" s="2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3:38" ht="13">
      <c r="C259" s="2"/>
      <c r="D259" s="2"/>
      <c r="E259" s="2"/>
      <c r="F259" s="2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3:38" ht="13">
      <c r="C260" s="2"/>
      <c r="D260" s="2"/>
      <c r="E260" s="2"/>
      <c r="F260" s="2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3:38" ht="13">
      <c r="C261" s="2"/>
      <c r="D261" s="2"/>
      <c r="E261" s="2"/>
      <c r="F261" s="2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3:38" ht="13">
      <c r="C262" s="2"/>
      <c r="D262" s="2"/>
      <c r="E262" s="2"/>
      <c r="F262" s="2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3:38" ht="13">
      <c r="C263" s="2"/>
      <c r="D263" s="2"/>
      <c r="E263" s="2"/>
      <c r="F263" s="2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3:38" ht="13">
      <c r="C264" s="2"/>
      <c r="D264" s="2"/>
      <c r="E264" s="2"/>
      <c r="F264" s="2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3:38" ht="13">
      <c r="C265" s="2"/>
      <c r="D265" s="2"/>
      <c r="E265" s="2"/>
      <c r="F265" s="2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3:38" ht="13">
      <c r="C266" s="2"/>
      <c r="D266" s="2"/>
      <c r="E266" s="2"/>
      <c r="F266" s="2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3:38" ht="13">
      <c r="C267" s="2"/>
      <c r="D267" s="2"/>
      <c r="E267" s="2"/>
      <c r="F267" s="2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3:38" ht="13">
      <c r="C268" s="2"/>
      <c r="D268" s="2"/>
      <c r="E268" s="2"/>
      <c r="F268" s="2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3:38" ht="13">
      <c r="C269" s="2"/>
      <c r="D269" s="2"/>
      <c r="E269" s="2"/>
      <c r="F269" s="2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3:38" ht="13">
      <c r="C270" s="2"/>
      <c r="D270" s="2"/>
      <c r="E270" s="2"/>
      <c r="F270" s="2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3:38" ht="13">
      <c r="C271" s="2"/>
      <c r="D271" s="2"/>
      <c r="E271" s="2"/>
      <c r="F271" s="2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3:38" ht="13">
      <c r="C272" s="2"/>
      <c r="D272" s="2"/>
      <c r="E272" s="2"/>
      <c r="F272" s="2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3:38" ht="13">
      <c r="C273" s="2"/>
      <c r="D273" s="2"/>
      <c r="E273" s="2"/>
      <c r="F273" s="2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3:38" ht="13">
      <c r="C274" s="2"/>
      <c r="D274" s="2"/>
      <c r="E274" s="2"/>
      <c r="F274" s="2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3:38" ht="13">
      <c r="C275" s="2"/>
      <c r="D275" s="2"/>
      <c r="E275" s="2"/>
      <c r="F275" s="2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3:38" ht="13">
      <c r="C276" s="2"/>
      <c r="D276" s="2"/>
      <c r="E276" s="2"/>
      <c r="F276" s="2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3:38" ht="13">
      <c r="C277" s="2"/>
      <c r="D277" s="2"/>
      <c r="E277" s="2"/>
      <c r="F277" s="2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3:38" ht="13">
      <c r="C278" s="2"/>
      <c r="D278" s="2"/>
      <c r="E278" s="2"/>
      <c r="F278" s="2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3:38" ht="13">
      <c r="C279" s="2"/>
      <c r="D279" s="2"/>
      <c r="E279" s="2"/>
      <c r="F279" s="2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3:38" ht="13">
      <c r="C280" s="2"/>
      <c r="D280" s="2"/>
      <c r="E280" s="2"/>
      <c r="F280" s="2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3:38" ht="13">
      <c r="C281" s="2"/>
      <c r="D281" s="2"/>
      <c r="E281" s="2"/>
      <c r="F281" s="2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3:38" ht="13">
      <c r="C282" s="2"/>
      <c r="D282" s="2"/>
      <c r="E282" s="2"/>
      <c r="F282" s="2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3:38" ht="13">
      <c r="C283" s="2"/>
      <c r="D283" s="2"/>
      <c r="E283" s="2"/>
      <c r="F283" s="2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3:38" ht="13">
      <c r="C284" s="2"/>
      <c r="D284" s="2"/>
      <c r="E284" s="2"/>
      <c r="F284" s="2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3:38" ht="13">
      <c r="C285" s="2"/>
      <c r="D285" s="2"/>
      <c r="E285" s="2"/>
      <c r="F285" s="2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3:38" ht="13">
      <c r="C286" s="2"/>
      <c r="D286" s="2"/>
      <c r="E286" s="2"/>
      <c r="F286" s="2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3:38" ht="13">
      <c r="C287" s="2"/>
      <c r="D287" s="2"/>
      <c r="E287" s="2"/>
      <c r="F287" s="2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3:38" ht="13">
      <c r="C288" s="2"/>
      <c r="D288" s="2"/>
      <c r="E288" s="2"/>
      <c r="F288" s="2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3:38" ht="13">
      <c r="C289" s="2"/>
      <c r="D289" s="2"/>
      <c r="E289" s="2"/>
      <c r="F289" s="2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3:38" ht="13">
      <c r="C290" s="2"/>
      <c r="D290" s="2"/>
      <c r="E290" s="2"/>
      <c r="F290" s="2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3:38" ht="13">
      <c r="C291" s="2"/>
      <c r="D291" s="2"/>
      <c r="E291" s="2"/>
      <c r="F291" s="2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3:38" ht="13">
      <c r="C292" s="2"/>
      <c r="D292" s="2"/>
      <c r="E292" s="2"/>
      <c r="F292" s="2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3:38" ht="13">
      <c r="C293" s="2"/>
      <c r="D293" s="2"/>
      <c r="E293" s="2"/>
      <c r="F293" s="2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3:38" ht="13">
      <c r="C294" s="2"/>
      <c r="D294" s="2"/>
      <c r="E294" s="2"/>
      <c r="F294" s="2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3:38" ht="13">
      <c r="C295" s="2"/>
      <c r="D295" s="2"/>
      <c r="E295" s="2"/>
      <c r="F295" s="2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3:38" ht="13">
      <c r="C296" s="2"/>
      <c r="D296" s="2"/>
      <c r="E296" s="2"/>
      <c r="F296" s="2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3:38" ht="13">
      <c r="C297" s="2"/>
      <c r="D297" s="2"/>
      <c r="E297" s="2"/>
      <c r="F297" s="2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3:38" ht="13">
      <c r="C298" s="2"/>
      <c r="D298" s="2"/>
      <c r="E298" s="2"/>
      <c r="F298" s="2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3:38" ht="13">
      <c r="C299" s="2"/>
      <c r="D299" s="2"/>
      <c r="E299" s="2"/>
      <c r="F299" s="2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3:38" ht="13">
      <c r="C300" s="2"/>
      <c r="D300" s="2"/>
      <c r="E300" s="2"/>
      <c r="F300" s="2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3:38" ht="13">
      <c r="C301" s="2"/>
      <c r="D301" s="2"/>
      <c r="E301" s="2"/>
      <c r="F301" s="2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3:38" ht="13">
      <c r="C302" s="2"/>
      <c r="D302" s="2"/>
      <c r="E302" s="2"/>
      <c r="F302" s="2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3:38" ht="13">
      <c r="C303" s="2"/>
      <c r="D303" s="2"/>
      <c r="E303" s="2"/>
      <c r="F303" s="2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3:38" ht="13">
      <c r="C304" s="2"/>
      <c r="D304" s="2"/>
      <c r="E304" s="2"/>
      <c r="F304" s="2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3:38" ht="13">
      <c r="C305" s="2"/>
      <c r="D305" s="2"/>
      <c r="E305" s="2"/>
      <c r="F305" s="2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3:38" ht="13">
      <c r="C306" s="2"/>
      <c r="D306" s="2"/>
      <c r="E306" s="2"/>
      <c r="F306" s="2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3:38" ht="13">
      <c r="C307" s="2"/>
      <c r="D307" s="2"/>
      <c r="E307" s="2"/>
      <c r="F307" s="2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3:38" ht="13">
      <c r="C308" s="2"/>
      <c r="D308" s="2"/>
      <c r="E308" s="2"/>
      <c r="F308" s="2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3:38" ht="13">
      <c r="C309" s="2"/>
      <c r="D309" s="2"/>
      <c r="E309" s="2"/>
      <c r="F309" s="2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3:38" ht="13">
      <c r="C310" s="2"/>
      <c r="D310" s="2"/>
      <c r="E310" s="2"/>
      <c r="F310" s="2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3:38" ht="13">
      <c r="C311" s="2"/>
      <c r="D311" s="2"/>
      <c r="E311" s="2"/>
      <c r="F311" s="2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3:38" ht="13">
      <c r="C312" s="2"/>
      <c r="D312" s="2"/>
      <c r="E312" s="2"/>
      <c r="F312" s="2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3:38" ht="13">
      <c r="C313" s="2"/>
      <c r="D313" s="2"/>
      <c r="E313" s="2"/>
      <c r="F313" s="2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3:38" ht="13">
      <c r="C314" s="2"/>
      <c r="D314" s="2"/>
      <c r="E314" s="2"/>
      <c r="F314" s="2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3:38" ht="13">
      <c r="C315" s="2"/>
      <c r="D315" s="2"/>
      <c r="E315" s="2"/>
      <c r="F315" s="2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3:38" ht="13">
      <c r="C316" s="2"/>
      <c r="D316" s="2"/>
      <c r="E316" s="2"/>
      <c r="F316" s="2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3:38" ht="13">
      <c r="C317" s="2"/>
      <c r="D317" s="2"/>
      <c r="E317" s="2"/>
      <c r="F317" s="2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3:38" ht="13">
      <c r="C318" s="2"/>
      <c r="D318" s="2"/>
      <c r="E318" s="2"/>
      <c r="F318" s="2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3:38" ht="13">
      <c r="C319" s="2"/>
      <c r="D319" s="2"/>
      <c r="E319" s="2"/>
      <c r="F319" s="2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3:38" ht="13">
      <c r="C320" s="2"/>
      <c r="D320" s="2"/>
      <c r="E320" s="2"/>
      <c r="F320" s="2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3:38" ht="13">
      <c r="C321" s="2"/>
      <c r="D321" s="2"/>
      <c r="E321" s="2"/>
      <c r="F321" s="2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3:38" ht="13">
      <c r="C322" s="2"/>
      <c r="D322" s="2"/>
      <c r="E322" s="2"/>
      <c r="F322" s="2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3:38" ht="13">
      <c r="C323" s="2"/>
      <c r="D323" s="2"/>
      <c r="E323" s="2"/>
      <c r="F323" s="2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3:38" ht="13">
      <c r="C324" s="2"/>
      <c r="D324" s="2"/>
      <c r="E324" s="2"/>
      <c r="F324" s="2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3:38" ht="13">
      <c r="C325" s="2"/>
      <c r="D325" s="2"/>
      <c r="E325" s="2"/>
      <c r="F325" s="2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3:38" ht="13">
      <c r="C326" s="2"/>
      <c r="D326" s="2"/>
      <c r="E326" s="2"/>
      <c r="F326" s="2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3:38" ht="13">
      <c r="C327" s="2"/>
      <c r="D327" s="2"/>
      <c r="E327" s="2"/>
      <c r="F327" s="2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3:38" ht="13">
      <c r="C328" s="2"/>
      <c r="D328" s="2"/>
      <c r="E328" s="2"/>
      <c r="F328" s="2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3:38" ht="13">
      <c r="C329" s="2"/>
      <c r="D329" s="2"/>
      <c r="E329" s="2"/>
      <c r="F329" s="2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3:38" ht="13">
      <c r="C330" s="2"/>
      <c r="D330" s="2"/>
      <c r="E330" s="2"/>
      <c r="F330" s="2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3:38" ht="13">
      <c r="C331" s="2"/>
      <c r="D331" s="2"/>
      <c r="E331" s="2"/>
      <c r="F331" s="2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3:38" ht="13">
      <c r="C332" s="2"/>
      <c r="D332" s="2"/>
      <c r="E332" s="2"/>
      <c r="F332" s="2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3:38" ht="13">
      <c r="C333" s="2"/>
      <c r="D333" s="2"/>
      <c r="E333" s="2"/>
      <c r="F333" s="2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3:38" ht="13">
      <c r="C334" s="2"/>
      <c r="D334" s="2"/>
      <c r="E334" s="2"/>
      <c r="F334" s="2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3:38" ht="13">
      <c r="C335" s="2"/>
      <c r="D335" s="2"/>
      <c r="E335" s="2"/>
      <c r="F335" s="2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3:38" ht="13">
      <c r="C336" s="2"/>
      <c r="D336" s="2"/>
      <c r="E336" s="2"/>
      <c r="F336" s="2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3:38" ht="13">
      <c r="C337" s="2"/>
      <c r="D337" s="2"/>
      <c r="E337" s="2"/>
      <c r="F337" s="2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3:38" ht="13">
      <c r="C338" s="2"/>
      <c r="D338" s="2"/>
      <c r="E338" s="2"/>
      <c r="F338" s="2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3:38" ht="13">
      <c r="C339" s="2"/>
      <c r="D339" s="2"/>
      <c r="E339" s="2"/>
      <c r="F339" s="2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3:38" ht="13">
      <c r="C340" s="2"/>
      <c r="D340" s="2"/>
      <c r="E340" s="2"/>
      <c r="F340" s="2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3:38" ht="13">
      <c r="C341" s="2"/>
      <c r="D341" s="2"/>
      <c r="E341" s="2"/>
      <c r="F341" s="2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3:38" ht="13">
      <c r="C342" s="2"/>
      <c r="D342" s="2"/>
      <c r="E342" s="2"/>
      <c r="F342" s="2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3:38" ht="13">
      <c r="C343" s="2"/>
      <c r="D343" s="2"/>
      <c r="E343" s="2"/>
      <c r="F343" s="2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3:38" ht="13">
      <c r="C344" s="2"/>
      <c r="D344" s="2"/>
      <c r="E344" s="2"/>
      <c r="F344" s="2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3:38" ht="13">
      <c r="C345" s="2"/>
      <c r="D345" s="2"/>
      <c r="E345" s="2"/>
      <c r="F345" s="2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3:38" ht="13">
      <c r="C346" s="2"/>
      <c r="D346" s="2"/>
      <c r="E346" s="2"/>
      <c r="F346" s="2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3:38" ht="13">
      <c r="C347" s="2"/>
      <c r="D347" s="2"/>
      <c r="E347" s="2"/>
      <c r="F347" s="2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3:38" ht="13">
      <c r="C348" s="2"/>
      <c r="D348" s="2"/>
      <c r="E348" s="2"/>
      <c r="F348" s="2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3:38" ht="13">
      <c r="C349" s="2"/>
      <c r="D349" s="2"/>
      <c r="E349" s="2"/>
      <c r="F349" s="2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3:38" ht="13">
      <c r="C350" s="2"/>
      <c r="D350" s="2"/>
      <c r="E350" s="2"/>
      <c r="F350" s="2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3:38" ht="13">
      <c r="C351" s="2"/>
      <c r="D351" s="2"/>
      <c r="E351" s="2"/>
      <c r="F351" s="2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3:38" ht="13">
      <c r="C352" s="2"/>
      <c r="D352" s="2"/>
      <c r="E352" s="2"/>
      <c r="F352" s="2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3:38" ht="13">
      <c r="C353" s="2"/>
      <c r="D353" s="2"/>
      <c r="E353" s="2"/>
      <c r="F353" s="2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3:38" ht="13">
      <c r="C354" s="2"/>
      <c r="D354" s="2"/>
      <c r="E354" s="2"/>
      <c r="F354" s="2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3:38" ht="13">
      <c r="C355" s="2"/>
      <c r="D355" s="2"/>
      <c r="E355" s="2"/>
      <c r="F355" s="2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3:38" ht="13">
      <c r="C356" s="2"/>
      <c r="D356" s="2"/>
      <c r="E356" s="2"/>
      <c r="F356" s="2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3:38" ht="13">
      <c r="C357" s="2"/>
      <c r="D357" s="2"/>
      <c r="E357" s="2"/>
      <c r="F357" s="2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3:38" ht="13">
      <c r="C358" s="2"/>
      <c r="D358" s="2"/>
      <c r="E358" s="2"/>
      <c r="F358" s="2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3:38" ht="13">
      <c r="C359" s="2"/>
      <c r="D359" s="2"/>
      <c r="E359" s="2"/>
      <c r="F359" s="2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3:38" ht="13">
      <c r="C360" s="2"/>
      <c r="D360" s="2"/>
      <c r="E360" s="2"/>
      <c r="F360" s="2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3:38" ht="13">
      <c r="C361" s="2"/>
      <c r="D361" s="2"/>
      <c r="E361" s="2"/>
      <c r="F361" s="2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3:38" ht="13">
      <c r="C362" s="2"/>
      <c r="D362" s="2"/>
      <c r="E362" s="2"/>
      <c r="F362" s="2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3:38" ht="13">
      <c r="C363" s="2"/>
      <c r="D363" s="2"/>
      <c r="E363" s="2"/>
      <c r="F363" s="2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3:38" ht="13">
      <c r="C364" s="2"/>
      <c r="D364" s="2"/>
      <c r="E364" s="2"/>
      <c r="F364" s="2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3:38" ht="13">
      <c r="C365" s="2"/>
      <c r="D365" s="2"/>
      <c r="E365" s="2"/>
      <c r="F365" s="2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3:38" ht="13">
      <c r="C366" s="2"/>
      <c r="D366" s="2"/>
      <c r="E366" s="2"/>
      <c r="F366" s="2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3:38" ht="13">
      <c r="C367" s="2"/>
      <c r="D367" s="2"/>
      <c r="E367" s="2"/>
      <c r="F367" s="2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3:38" ht="13">
      <c r="C368" s="2"/>
      <c r="D368" s="2"/>
      <c r="E368" s="2"/>
      <c r="F368" s="2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3:38" ht="13">
      <c r="C369" s="2"/>
      <c r="D369" s="2"/>
      <c r="E369" s="2"/>
      <c r="F369" s="2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3:38" ht="13">
      <c r="C370" s="2"/>
      <c r="D370" s="2"/>
      <c r="E370" s="2"/>
      <c r="F370" s="2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3:38" ht="13">
      <c r="C371" s="2"/>
      <c r="D371" s="2"/>
      <c r="E371" s="2"/>
      <c r="F371" s="2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3:38" ht="13">
      <c r="C372" s="2"/>
      <c r="D372" s="2"/>
      <c r="E372" s="2"/>
      <c r="F372" s="2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3:38" ht="13">
      <c r="C373" s="2"/>
      <c r="D373" s="2"/>
      <c r="E373" s="2"/>
      <c r="F373" s="2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3:38" ht="13">
      <c r="C374" s="2"/>
      <c r="D374" s="2"/>
      <c r="E374" s="2"/>
      <c r="F374" s="2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3:38" ht="13">
      <c r="C375" s="2"/>
      <c r="D375" s="2"/>
      <c r="E375" s="2"/>
      <c r="F375" s="2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3:38" ht="13">
      <c r="C376" s="2"/>
      <c r="D376" s="2"/>
      <c r="E376" s="2"/>
      <c r="F376" s="2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3:38" ht="13">
      <c r="C377" s="2"/>
      <c r="D377" s="2"/>
      <c r="E377" s="2"/>
      <c r="F377" s="2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3:38" ht="13">
      <c r="C378" s="2"/>
      <c r="D378" s="2"/>
      <c r="E378" s="2"/>
      <c r="F378" s="2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3:38" ht="13">
      <c r="C379" s="2"/>
      <c r="D379" s="2"/>
      <c r="E379" s="2"/>
      <c r="F379" s="2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3:38" ht="13">
      <c r="C380" s="2"/>
      <c r="D380" s="2"/>
      <c r="E380" s="2"/>
      <c r="F380" s="2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3:38" ht="13">
      <c r="C381" s="2"/>
      <c r="D381" s="2"/>
      <c r="E381" s="2"/>
      <c r="F381" s="2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3:38" ht="13">
      <c r="C382" s="2"/>
      <c r="D382" s="2"/>
      <c r="E382" s="2"/>
      <c r="F382" s="2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3:38" ht="13">
      <c r="C383" s="2"/>
      <c r="D383" s="2"/>
      <c r="E383" s="2"/>
      <c r="F383" s="2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3:38" ht="13">
      <c r="C384" s="2"/>
      <c r="D384" s="2"/>
      <c r="E384" s="2"/>
      <c r="F384" s="2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3:38" ht="13">
      <c r="C385" s="2"/>
      <c r="D385" s="2"/>
      <c r="E385" s="2"/>
      <c r="F385" s="2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3:38" ht="13">
      <c r="C386" s="2"/>
      <c r="D386" s="2"/>
      <c r="E386" s="2"/>
      <c r="F386" s="2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3:38" ht="13">
      <c r="C387" s="2"/>
      <c r="D387" s="2"/>
      <c r="E387" s="2"/>
      <c r="F387" s="2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3:38" ht="13">
      <c r="C388" s="2"/>
      <c r="D388" s="2"/>
      <c r="E388" s="2"/>
      <c r="F388" s="2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3:38" ht="13">
      <c r="C389" s="2"/>
      <c r="D389" s="2"/>
      <c r="E389" s="2"/>
      <c r="F389" s="2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3:38" ht="13">
      <c r="C390" s="2"/>
      <c r="D390" s="2"/>
      <c r="E390" s="2"/>
      <c r="F390" s="2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3:38" ht="13">
      <c r="C391" s="2"/>
      <c r="D391" s="2"/>
      <c r="E391" s="2"/>
      <c r="F391" s="2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3:38" ht="13">
      <c r="C392" s="2"/>
      <c r="D392" s="2"/>
      <c r="E392" s="2"/>
      <c r="F392" s="2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3:38" ht="13">
      <c r="C393" s="2"/>
      <c r="D393" s="2"/>
      <c r="E393" s="2"/>
      <c r="F393" s="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3:38" ht="13">
      <c r="C394" s="2"/>
      <c r="D394" s="2"/>
      <c r="E394" s="2"/>
      <c r="F394" s="2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3:38" ht="13">
      <c r="C395" s="2"/>
      <c r="D395" s="2"/>
      <c r="E395" s="2"/>
      <c r="F395" s="2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3:38" ht="13">
      <c r="C396" s="2"/>
      <c r="D396" s="2"/>
      <c r="E396" s="2"/>
      <c r="F396" s="2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3:38" ht="13">
      <c r="C397" s="2"/>
      <c r="D397" s="2"/>
      <c r="E397" s="2"/>
      <c r="F397" s="2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3:38" ht="13">
      <c r="C398" s="2"/>
      <c r="D398" s="2"/>
      <c r="E398" s="2"/>
      <c r="F398" s="2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3:38" ht="13">
      <c r="C399" s="2"/>
      <c r="D399" s="2"/>
      <c r="E399" s="2"/>
      <c r="F399" s="2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3:38" ht="13">
      <c r="C400" s="2"/>
      <c r="D400" s="2"/>
      <c r="E400" s="2"/>
      <c r="F400" s="2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3:38" ht="13">
      <c r="C401" s="2"/>
      <c r="D401" s="2"/>
      <c r="E401" s="2"/>
      <c r="F401" s="2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3:38" ht="13">
      <c r="C402" s="2"/>
      <c r="D402" s="2"/>
      <c r="E402" s="2"/>
      <c r="F402" s="2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3:38" ht="13">
      <c r="C403" s="2"/>
      <c r="D403" s="2"/>
      <c r="E403" s="2"/>
      <c r="F403" s="2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3:38" ht="13">
      <c r="C404" s="2"/>
      <c r="D404" s="2"/>
      <c r="E404" s="2"/>
      <c r="F404" s="2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3:38" ht="13">
      <c r="C405" s="2"/>
      <c r="D405" s="2"/>
      <c r="E405" s="2"/>
      <c r="F405" s="2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3:38" ht="13">
      <c r="C406" s="2"/>
      <c r="D406" s="2"/>
      <c r="E406" s="2"/>
      <c r="F406" s="2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3:38" ht="13">
      <c r="C407" s="2"/>
      <c r="D407" s="2"/>
      <c r="E407" s="2"/>
      <c r="F407" s="2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3:38" ht="13">
      <c r="C408" s="2"/>
      <c r="D408" s="2"/>
      <c r="E408" s="2"/>
      <c r="F408" s="2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3:38" ht="13">
      <c r="C409" s="2"/>
      <c r="D409" s="2"/>
      <c r="E409" s="2"/>
      <c r="F409" s="2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3:38" ht="13">
      <c r="C410" s="2"/>
      <c r="D410" s="2"/>
      <c r="E410" s="2"/>
      <c r="F410" s="2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3:38" ht="13">
      <c r="C411" s="2"/>
      <c r="D411" s="2"/>
      <c r="E411" s="2"/>
      <c r="F411" s="2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3:38" ht="13">
      <c r="C412" s="2"/>
      <c r="D412" s="2"/>
      <c r="E412" s="2"/>
      <c r="F412" s="2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3:38" ht="13">
      <c r="C413" s="2"/>
      <c r="D413" s="2"/>
      <c r="E413" s="2"/>
      <c r="F413" s="2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3:38" ht="13">
      <c r="C414" s="2"/>
      <c r="D414" s="2"/>
      <c r="E414" s="2"/>
      <c r="F414" s="2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3:38" ht="13">
      <c r="C415" s="2"/>
      <c r="D415" s="2"/>
      <c r="E415" s="2"/>
      <c r="F415" s="2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3:38" ht="13">
      <c r="C416" s="2"/>
      <c r="D416" s="2"/>
      <c r="E416" s="2"/>
      <c r="F416" s="2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3:38" ht="13">
      <c r="C417" s="2"/>
      <c r="D417" s="2"/>
      <c r="E417" s="2"/>
      <c r="F417" s="2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3:38" ht="13">
      <c r="C418" s="2"/>
      <c r="D418" s="2"/>
      <c r="E418" s="2"/>
      <c r="F418" s="2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3:38" ht="13">
      <c r="C419" s="2"/>
      <c r="D419" s="2"/>
      <c r="E419" s="2"/>
      <c r="F419" s="2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3:38" ht="13">
      <c r="C420" s="2"/>
      <c r="D420" s="2"/>
      <c r="E420" s="2"/>
      <c r="F420" s="2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3:38" ht="13">
      <c r="C421" s="2"/>
      <c r="D421" s="2"/>
      <c r="E421" s="2"/>
      <c r="F421" s="2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3:38" ht="13">
      <c r="C422" s="2"/>
      <c r="D422" s="2"/>
      <c r="E422" s="2"/>
      <c r="F422" s="2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3:38" ht="13">
      <c r="C423" s="2"/>
      <c r="D423" s="2"/>
      <c r="E423" s="2"/>
      <c r="F423" s="2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3:38" ht="13">
      <c r="C424" s="2"/>
      <c r="D424" s="2"/>
      <c r="E424" s="2"/>
      <c r="F424" s="2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3:38" ht="13">
      <c r="C425" s="2"/>
      <c r="D425" s="2"/>
      <c r="E425" s="2"/>
      <c r="F425" s="2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3:38" ht="13">
      <c r="C426" s="2"/>
      <c r="D426" s="2"/>
      <c r="E426" s="2"/>
      <c r="F426" s="2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3:38" ht="13">
      <c r="C427" s="2"/>
      <c r="D427" s="2"/>
      <c r="E427" s="2"/>
      <c r="F427" s="2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3:38" ht="13">
      <c r="C428" s="2"/>
      <c r="D428" s="2"/>
      <c r="E428" s="2"/>
      <c r="F428" s="2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3:38" ht="13">
      <c r="C429" s="2"/>
      <c r="D429" s="2"/>
      <c r="E429" s="2"/>
      <c r="F429" s="2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3:38" ht="13">
      <c r="C430" s="2"/>
      <c r="D430" s="2"/>
      <c r="E430" s="2"/>
      <c r="F430" s="2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3:38" ht="13">
      <c r="C431" s="2"/>
      <c r="D431" s="2"/>
      <c r="E431" s="2"/>
      <c r="F431" s="2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3:38" ht="13">
      <c r="C432" s="2"/>
      <c r="D432" s="2"/>
      <c r="E432" s="2"/>
      <c r="F432" s="2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3:38" ht="13">
      <c r="C433" s="2"/>
      <c r="D433" s="2"/>
      <c r="E433" s="2"/>
      <c r="F433" s="2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3:38" ht="13">
      <c r="C434" s="2"/>
      <c r="D434" s="2"/>
      <c r="E434" s="2"/>
      <c r="F434" s="2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3:38" ht="13">
      <c r="C435" s="2"/>
      <c r="D435" s="2"/>
      <c r="E435" s="2"/>
      <c r="F435" s="2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3:38" ht="13">
      <c r="C436" s="2"/>
      <c r="D436" s="2"/>
      <c r="E436" s="2"/>
      <c r="F436" s="2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3:38" ht="13">
      <c r="C437" s="2"/>
      <c r="D437" s="2"/>
      <c r="E437" s="2"/>
      <c r="F437" s="2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3:38" ht="13">
      <c r="C438" s="2"/>
      <c r="D438" s="2"/>
      <c r="E438" s="2"/>
      <c r="F438" s="2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3:38" ht="13">
      <c r="C439" s="2"/>
      <c r="D439" s="2"/>
      <c r="E439" s="2"/>
      <c r="F439" s="2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3:38" ht="13">
      <c r="C440" s="2"/>
      <c r="D440" s="2"/>
      <c r="E440" s="2"/>
      <c r="F440" s="2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3:38" ht="13">
      <c r="C441" s="2"/>
      <c r="D441" s="2"/>
      <c r="E441" s="2"/>
      <c r="F441" s="2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3:38" ht="13">
      <c r="C442" s="2"/>
      <c r="D442" s="2"/>
      <c r="E442" s="2"/>
      <c r="F442" s="2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3:38" ht="13">
      <c r="C443" s="2"/>
      <c r="D443" s="2"/>
      <c r="E443" s="2"/>
      <c r="F443" s="2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3:38" ht="13">
      <c r="C444" s="2"/>
      <c r="D444" s="2"/>
      <c r="E444" s="2"/>
      <c r="F444" s="2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3:38" ht="13">
      <c r="C445" s="2"/>
      <c r="D445" s="2"/>
      <c r="E445" s="2"/>
      <c r="F445" s="2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3:38" ht="13">
      <c r="C446" s="2"/>
      <c r="D446" s="2"/>
      <c r="E446" s="2"/>
      <c r="F446" s="2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3:38" ht="13">
      <c r="C447" s="2"/>
      <c r="D447" s="2"/>
      <c r="E447" s="2"/>
      <c r="F447" s="2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3:38" ht="13">
      <c r="C448" s="2"/>
      <c r="D448" s="2"/>
      <c r="E448" s="2"/>
      <c r="F448" s="2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3:38" ht="13">
      <c r="C449" s="2"/>
      <c r="D449" s="2"/>
      <c r="E449" s="2"/>
      <c r="F449" s="2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3:38" ht="13">
      <c r="C450" s="2"/>
      <c r="D450" s="2"/>
      <c r="E450" s="2"/>
      <c r="F450" s="2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3:38" ht="13">
      <c r="C451" s="2"/>
      <c r="D451" s="2"/>
      <c r="E451" s="2"/>
      <c r="F451" s="2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3:38" ht="13">
      <c r="C452" s="2"/>
      <c r="D452" s="2"/>
      <c r="E452" s="2"/>
      <c r="F452" s="2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3:38" ht="13">
      <c r="C453" s="2"/>
      <c r="D453" s="2"/>
      <c r="E453" s="2"/>
      <c r="F453" s="2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3:38" ht="13">
      <c r="C454" s="2"/>
      <c r="D454" s="2"/>
      <c r="E454" s="2"/>
      <c r="F454" s="2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3:38" ht="13">
      <c r="C455" s="2"/>
      <c r="D455" s="2"/>
      <c r="E455" s="2"/>
      <c r="F455" s="2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3:38" ht="13">
      <c r="C456" s="2"/>
      <c r="D456" s="2"/>
      <c r="E456" s="2"/>
      <c r="F456" s="2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3:38" ht="13">
      <c r="C457" s="2"/>
      <c r="D457" s="2"/>
      <c r="E457" s="2"/>
      <c r="F457" s="2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3:38" ht="13">
      <c r="C458" s="2"/>
      <c r="D458" s="2"/>
      <c r="E458" s="2"/>
      <c r="F458" s="2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3:38" ht="13">
      <c r="C459" s="2"/>
      <c r="D459" s="2"/>
      <c r="E459" s="2"/>
      <c r="F459" s="2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3:38" ht="13">
      <c r="C460" s="2"/>
      <c r="D460" s="2"/>
      <c r="E460" s="2"/>
      <c r="F460" s="2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3:38" ht="13">
      <c r="C461" s="2"/>
      <c r="D461" s="2"/>
      <c r="E461" s="2"/>
      <c r="F461" s="2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3:38" ht="13">
      <c r="C462" s="2"/>
      <c r="D462" s="2"/>
      <c r="E462" s="2"/>
      <c r="F462" s="2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3:38" ht="13">
      <c r="C463" s="2"/>
      <c r="D463" s="2"/>
      <c r="E463" s="2"/>
      <c r="F463" s="2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3:38" ht="13">
      <c r="C464" s="2"/>
      <c r="D464" s="2"/>
      <c r="E464" s="2"/>
      <c r="F464" s="2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3:38" ht="13">
      <c r="C465" s="2"/>
      <c r="D465" s="2"/>
      <c r="E465" s="2"/>
      <c r="F465" s="2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3:38" ht="13">
      <c r="C466" s="2"/>
      <c r="D466" s="2"/>
      <c r="E466" s="2"/>
      <c r="F466" s="2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3:38" ht="13">
      <c r="C467" s="2"/>
      <c r="D467" s="2"/>
      <c r="E467" s="2"/>
      <c r="F467" s="2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3:38" ht="13">
      <c r="C468" s="2"/>
      <c r="D468" s="2"/>
      <c r="E468" s="2"/>
      <c r="F468" s="2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3:38" ht="13">
      <c r="C469" s="2"/>
      <c r="D469" s="2"/>
      <c r="E469" s="2"/>
      <c r="F469" s="2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3:38" ht="13">
      <c r="C470" s="2"/>
      <c r="D470" s="2"/>
      <c r="E470" s="2"/>
      <c r="F470" s="2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3:38" ht="13">
      <c r="C471" s="2"/>
      <c r="D471" s="2"/>
      <c r="E471" s="2"/>
      <c r="F471" s="2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3:38" ht="13">
      <c r="C472" s="2"/>
      <c r="D472" s="2"/>
      <c r="E472" s="2"/>
      <c r="F472" s="2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3:38" ht="13">
      <c r="C473" s="2"/>
      <c r="D473" s="2"/>
      <c r="E473" s="2"/>
      <c r="F473" s="2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3:38" ht="13">
      <c r="C474" s="2"/>
      <c r="D474" s="2"/>
      <c r="E474" s="2"/>
      <c r="F474" s="2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3:38" ht="13">
      <c r="C475" s="2"/>
      <c r="D475" s="2"/>
      <c r="E475" s="2"/>
      <c r="F475" s="2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3:38" ht="13">
      <c r="C476" s="2"/>
      <c r="D476" s="2"/>
      <c r="E476" s="2"/>
      <c r="F476" s="2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3:38" ht="13">
      <c r="C477" s="2"/>
      <c r="D477" s="2"/>
      <c r="E477" s="2"/>
      <c r="F477" s="2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3:38" ht="13">
      <c r="C478" s="2"/>
      <c r="D478" s="2"/>
      <c r="E478" s="2"/>
      <c r="F478" s="2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3:38" ht="13">
      <c r="C479" s="2"/>
      <c r="D479" s="2"/>
      <c r="E479" s="2"/>
      <c r="F479" s="2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3:38" ht="13">
      <c r="C480" s="2"/>
      <c r="D480" s="2"/>
      <c r="E480" s="2"/>
      <c r="F480" s="2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3:38" ht="13">
      <c r="C481" s="2"/>
      <c r="D481" s="2"/>
      <c r="E481" s="2"/>
      <c r="F481" s="2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3:38" ht="13">
      <c r="C482" s="2"/>
      <c r="D482" s="2"/>
      <c r="E482" s="2"/>
      <c r="F482" s="2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3:38" ht="13">
      <c r="C483" s="2"/>
      <c r="D483" s="2"/>
      <c r="E483" s="2"/>
      <c r="F483" s="2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3:38" ht="13">
      <c r="C484" s="2"/>
      <c r="D484" s="2"/>
      <c r="E484" s="2"/>
      <c r="F484" s="2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3:38" ht="13">
      <c r="C485" s="2"/>
      <c r="D485" s="2"/>
      <c r="E485" s="2"/>
      <c r="F485" s="2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3:38" ht="13">
      <c r="C486" s="2"/>
      <c r="D486" s="2"/>
      <c r="E486" s="2"/>
      <c r="F486" s="2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3:38" ht="13">
      <c r="C487" s="2"/>
      <c r="D487" s="2"/>
      <c r="E487" s="2"/>
      <c r="F487" s="2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3:38" ht="13">
      <c r="C488" s="2"/>
      <c r="D488" s="2"/>
      <c r="E488" s="2"/>
      <c r="F488" s="2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3:38" ht="13">
      <c r="C489" s="2"/>
      <c r="D489" s="2"/>
      <c r="E489" s="2"/>
      <c r="F489" s="2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3:38" ht="13">
      <c r="C490" s="2"/>
      <c r="D490" s="2"/>
      <c r="E490" s="2"/>
      <c r="F490" s="2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3:38" ht="13">
      <c r="C491" s="2"/>
      <c r="D491" s="2"/>
      <c r="E491" s="2"/>
      <c r="F491" s="2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3:38" ht="13">
      <c r="C492" s="2"/>
      <c r="D492" s="2"/>
      <c r="E492" s="2"/>
      <c r="F492" s="2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3:38" ht="13">
      <c r="C493" s="2"/>
      <c r="D493" s="2"/>
      <c r="E493" s="2"/>
      <c r="F493" s="2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3:38" ht="13">
      <c r="C494" s="2"/>
      <c r="D494" s="2"/>
      <c r="E494" s="2"/>
      <c r="F494" s="2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3:38" ht="13">
      <c r="C495" s="2"/>
      <c r="D495" s="2"/>
      <c r="E495" s="2"/>
      <c r="F495" s="2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3:38" ht="13">
      <c r="C496" s="2"/>
      <c r="D496" s="2"/>
      <c r="E496" s="2"/>
      <c r="F496" s="2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3:38" ht="13">
      <c r="C497" s="2"/>
      <c r="D497" s="2"/>
      <c r="E497" s="2"/>
      <c r="F497" s="2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3:38" ht="13">
      <c r="C498" s="2"/>
      <c r="D498" s="2"/>
      <c r="E498" s="2"/>
      <c r="F498" s="2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3:38" ht="13">
      <c r="C499" s="2"/>
      <c r="D499" s="2"/>
      <c r="E499" s="2"/>
      <c r="F499" s="2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3:38" ht="13">
      <c r="C500" s="2"/>
      <c r="D500" s="2"/>
      <c r="E500" s="2"/>
      <c r="F500" s="2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3:38" ht="13">
      <c r="C501" s="2"/>
      <c r="D501" s="2"/>
      <c r="E501" s="2"/>
      <c r="F501" s="2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3:38" ht="13">
      <c r="C502" s="2"/>
      <c r="D502" s="2"/>
      <c r="E502" s="2"/>
      <c r="F502" s="2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3:38" ht="13">
      <c r="C503" s="2"/>
      <c r="D503" s="2"/>
      <c r="E503" s="2"/>
      <c r="F503" s="2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3:38" ht="13">
      <c r="C504" s="2"/>
      <c r="D504" s="2"/>
      <c r="E504" s="2"/>
      <c r="F504" s="2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3:38" ht="13">
      <c r="C505" s="2"/>
      <c r="D505" s="2"/>
      <c r="E505" s="2"/>
      <c r="F505" s="2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3:38" ht="13">
      <c r="C506" s="2"/>
      <c r="D506" s="2"/>
      <c r="E506" s="2"/>
      <c r="F506" s="2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3:38" ht="13">
      <c r="C507" s="2"/>
      <c r="D507" s="2"/>
      <c r="E507" s="2"/>
      <c r="F507" s="2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3:38" ht="13">
      <c r="C508" s="2"/>
      <c r="D508" s="2"/>
      <c r="E508" s="2"/>
      <c r="F508" s="2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3:38" ht="13">
      <c r="C509" s="2"/>
      <c r="D509" s="2"/>
      <c r="E509" s="2"/>
      <c r="F509" s="2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3:38" ht="13">
      <c r="C510" s="2"/>
      <c r="D510" s="2"/>
      <c r="E510" s="2"/>
      <c r="F510" s="2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3:38" ht="13">
      <c r="C511" s="2"/>
      <c r="D511" s="2"/>
      <c r="E511" s="2"/>
      <c r="F511" s="2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3:38" ht="13">
      <c r="C512" s="2"/>
      <c r="D512" s="2"/>
      <c r="E512" s="2"/>
      <c r="F512" s="2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3:38" ht="13">
      <c r="C513" s="2"/>
      <c r="D513" s="2"/>
      <c r="E513" s="2"/>
      <c r="F513" s="2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3:38" ht="13">
      <c r="C514" s="2"/>
      <c r="D514" s="2"/>
      <c r="E514" s="2"/>
      <c r="F514" s="2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3:38" ht="13">
      <c r="C515" s="2"/>
      <c r="D515" s="2"/>
      <c r="E515" s="2"/>
      <c r="F515" s="2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3:38" ht="13">
      <c r="C516" s="2"/>
      <c r="D516" s="2"/>
      <c r="E516" s="2"/>
      <c r="F516" s="2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3:38" ht="13">
      <c r="C517" s="2"/>
      <c r="D517" s="2"/>
      <c r="E517" s="2"/>
      <c r="F517" s="2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3:38" ht="13">
      <c r="C518" s="2"/>
      <c r="D518" s="2"/>
      <c r="E518" s="2"/>
      <c r="F518" s="2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3:38" ht="13">
      <c r="C519" s="2"/>
      <c r="D519" s="2"/>
      <c r="E519" s="2"/>
      <c r="F519" s="2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3:38" ht="13">
      <c r="C520" s="2"/>
      <c r="D520" s="2"/>
      <c r="E520" s="2"/>
      <c r="F520" s="2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3:38" ht="13">
      <c r="C521" s="2"/>
      <c r="D521" s="2"/>
      <c r="E521" s="2"/>
      <c r="F521" s="2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3:38" ht="13">
      <c r="C522" s="2"/>
      <c r="D522" s="2"/>
      <c r="E522" s="2"/>
      <c r="F522" s="2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3:38" ht="13">
      <c r="C523" s="2"/>
      <c r="D523" s="2"/>
      <c r="E523" s="2"/>
      <c r="F523" s="2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3:38" ht="13">
      <c r="C524" s="2"/>
      <c r="D524" s="2"/>
      <c r="E524" s="2"/>
      <c r="F524" s="2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3:38" ht="13">
      <c r="C525" s="2"/>
      <c r="D525" s="2"/>
      <c r="E525" s="2"/>
      <c r="F525" s="2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3:38" ht="13">
      <c r="C526" s="2"/>
      <c r="D526" s="2"/>
      <c r="E526" s="2"/>
      <c r="F526" s="2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3:38" ht="13">
      <c r="C527" s="2"/>
      <c r="D527" s="2"/>
      <c r="E527" s="2"/>
      <c r="F527" s="2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3:38" ht="13">
      <c r="C528" s="2"/>
      <c r="D528" s="2"/>
      <c r="E528" s="2"/>
      <c r="F528" s="2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3:38" ht="13">
      <c r="C529" s="2"/>
      <c r="D529" s="2"/>
      <c r="E529" s="2"/>
      <c r="F529" s="2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3:38" ht="13">
      <c r="C530" s="2"/>
      <c r="D530" s="2"/>
      <c r="E530" s="2"/>
      <c r="F530" s="2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3:38" ht="13">
      <c r="C531" s="2"/>
      <c r="D531" s="2"/>
      <c r="E531" s="2"/>
      <c r="F531" s="2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3:38" ht="13">
      <c r="C532" s="2"/>
      <c r="D532" s="2"/>
      <c r="E532" s="2"/>
      <c r="F532" s="2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3:38" ht="13">
      <c r="C533" s="2"/>
      <c r="D533" s="2"/>
      <c r="E533" s="2"/>
      <c r="F533" s="2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3:38" ht="13">
      <c r="C534" s="2"/>
      <c r="D534" s="2"/>
      <c r="E534" s="2"/>
      <c r="F534" s="2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3:38" ht="13">
      <c r="C535" s="2"/>
      <c r="D535" s="2"/>
      <c r="E535" s="2"/>
      <c r="F535" s="2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3:38" ht="13">
      <c r="C536" s="2"/>
      <c r="D536" s="2"/>
      <c r="E536" s="2"/>
      <c r="F536" s="2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3:38" ht="13">
      <c r="C537" s="2"/>
      <c r="D537" s="2"/>
      <c r="E537" s="2"/>
      <c r="F537" s="2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3:38" ht="13">
      <c r="C538" s="2"/>
      <c r="D538" s="2"/>
      <c r="E538" s="2"/>
      <c r="F538" s="2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3:38" ht="13">
      <c r="C539" s="2"/>
      <c r="D539" s="2"/>
      <c r="E539" s="2"/>
      <c r="F539" s="2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3:38" ht="13">
      <c r="C540" s="2"/>
      <c r="D540" s="2"/>
      <c r="E540" s="2"/>
      <c r="F540" s="2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3:38" ht="13">
      <c r="C541" s="2"/>
      <c r="D541" s="2"/>
      <c r="E541" s="2"/>
      <c r="F541" s="2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3:38" ht="13">
      <c r="C542" s="2"/>
      <c r="D542" s="2"/>
      <c r="E542" s="2"/>
      <c r="F542" s="2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3:38" ht="13">
      <c r="C543" s="2"/>
      <c r="D543" s="2"/>
      <c r="E543" s="2"/>
      <c r="F543" s="2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3:38" ht="13">
      <c r="C544" s="2"/>
      <c r="D544" s="2"/>
      <c r="E544" s="2"/>
      <c r="F544" s="2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3:38" ht="13">
      <c r="C545" s="2"/>
      <c r="D545" s="2"/>
      <c r="E545" s="2"/>
      <c r="F545" s="2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3:38" ht="13">
      <c r="C546" s="2"/>
      <c r="D546" s="2"/>
      <c r="E546" s="2"/>
      <c r="F546" s="2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3:38" ht="13">
      <c r="C547" s="2"/>
      <c r="D547" s="2"/>
      <c r="E547" s="2"/>
      <c r="F547" s="2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3:38" ht="13">
      <c r="C548" s="2"/>
      <c r="D548" s="2"/>
      <c r="E548" s="2"/>
      <c r="F548" s="2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3:38" ht="13">
      <c r="C549" s="2"/>
      <c r="D549" s="2"/>
      <c r="E549" s="2"/>
      <c r="F549" s="2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3:38" ht="13">
      <c r="C550" s="2"/>
      <c r="D550" s="2"/>
      <c r="E550" s="2"/>
      <c r="F550" s="2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3:38" ht="13">
      <c r="C551" s="2"/>
      <c r="D551" s="2"/>
      <c r="E551" s="2"/>
      <c r="F551" s="2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3:38" ht="13">
      <c r="C552" s="2"/>
      <c r="D552" s="2"/>
      <c r="E552" s="2"/>
      <c r="F552" s="2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3:38" ht="13">
      <c r="C553" s="2"/>
      <c r="D553" s="2"/>
      <c r="E553" s="2"/>
      <c r="F553" s="2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3:38" ht="13">
      <c r="C554" s="2"/>
      <c r="D554" s="2"/>
      <c r="E554" s="2"/>
      <c r="F554" s="2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3:38" ht="13">
      <c r="C555" s="2"/>
      <c r="D555" s="2"/>
      <c r="E555" s="2"/>
      <c r="F555" s="2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3:38" ht="13">
      <c r="C556" s="2"/>
      <c r="D556" s="2"/>
      <c r="E556" s="2"/>
      <c r="F556" s="2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3:38" ht="13">
      <c r="C557" s="2"/>
      <c r="D557" s="2"/>
      <c r="E557" s="2"/>
      <c r="F557" s="2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3:38" ht="13">
      <c r="C558" s="2"/>
      <c r="D558" s="2"/>
      <c r="E558" s="2"/>
      <c r="F558" s="2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3:38" ht="13">
      <c r="C559" s="2"/>
      <c r="D559" s="2"/>
      <c r="E559" s="2"/>
      <c r="F559" s="2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3:38" ht="13">
      <c r="C560" s="2"/>
      <c r="D560" s="2"/>
      <c r="E560" s="2"/>
      <c r="F560" s="2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3:38" ht="13">
      <c r="C561" s="2"/>
      <c r="D561" s="2"/>
      <c r="E561" s="2"/>
      <c r="F561" s="2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3:38" ht="13">
      <c r="C562" s="2"/>
      <c r="D562" s="2"/>
      <c r="E562" s="2"/>
      <c r="F562" s="2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3:38" ht="13">
      <c r="C563" s="2"/>
      <c r="D563" s="2"/>
      <c r="E563" s="2"/>
      <c r="F563" s="2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3:38" ht="13">
      <c r="C564" s="2"/>
      <c r="D564" s="2"/>
      <c r="E564" s="2"/>
      <c r="F564" s="2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3:38" ht="13">
      <c r="C565" s="2"/>
      <c r="D565" s="2"/>
      <c r="E565" s="2"/>
      <c r="F565" s="2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3:38" ht="13">
      <c r="C566" s="2"/>
      <c r="D566" s="2"/>
      <c r="E566" s="2"/>
      <c r="F566" s="2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3:38" ht="13">
      <c r="C567" s="2"/>
      <c r="D567" s="2"/>
      <c r="E567" s="2"/>
      <c r="F567" s="2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3:38" ht="13">
      <c r="C568" s="2"/>
      <c r="D568" s="2"/>
      <c r="E568" s="2"/>
      <c r="F568" s="2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3:38" ht="13">
      <c r="C569" s="2"/>
      <c r="D569" s="2"/>
      <c r="E569" s="2"/>
      <c r="F569" s="2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3:38" ht="13">
      <c r="C570" s="2"/>
      <c r="D570" s="2"/>
      <c r="E570" s="2"/>
      <c r="F570" s="2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3:38" ht="13">
      <c r="C571" s="2"/>
      <c r="D571" s="2"/>
      <c r="E571" s="2"/>
      <c r="F571" s="2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3:38" ht="13">
      <c r="C572" s="2"/>
      <c r="D572" s="2"/>
      <c r="E572" s="2"/>
      <c r="F572" s="2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3:38" ht="13">
      <c r="C573" s="2"/>
      <c r="D573" s="2"/>
      <c r="E573" s="2"/>
      <c r="F573" s="2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3:38" ht="13">
      <c r="C574" s="2"/>
      <c r="D574" s="2"/>
      <c r="E574" s="2"/>
      <c r="F574" s="2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3:38" ht="13">
      <c r="C575" s="2"/>
      <c r="D575" s="2"/>
      <c r="E575" s="2"/>
      <c r="F575" s="2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3:38" ht="13">
      <c r="C576" s="2"/>
      <c r="D576" s="2"/>
      <c r="E576" s="2"/>
      <c r="F576" s="2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3:38" ht="13">
      <c r="C577" s="2"/>
      <c r="D577" s="2"/>
      <c r="E577" s="2"/>
      <c r="F577" s="2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3:38" ht="13">
      <c r="C578" s="2"/>
      <c r="D578" s="2"/>
      <c r="E578" s="2"/>
      <c r="F578" s="2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3:38" ht="13">
      <c r="C579" s="2"/>
      <c r="D579" s="2"/>
      <c r="E579" s="2"/>
      <c r="F579" s="2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3:38" ht="13">
      <c r="C580" s="2"/>
      <c r="D580" s="2"/>
      <c r="E580" s="2"/>
      <c r="F580" s="2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3:38" ht="13">
      <c r="C581" s="2"/>
      <c r="D581" s="2"/>
      <c r="E581" s="2"/>
      <c r="F581" s="2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3:38" ht="13">
      <c r="C582" s="2"/>
      <c r="D582" s="2"/>
      <c r="E582" s="2"/>
      <c r="F582" s="2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3:38" ht="13">
      <c r="C583" s="2"/>
      <c r="D583" s="2"/>
      <c r="E583" s="2"/>
      <c r="F583" s="2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3:38" ht="13">
      <c r="C584" s="2"/>
      <c r="D584" s="2"/>
      <c r="E584" s="2"/>
      <c r="F584" s="2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3:38" ht="13">
      <c r="C585" s="2"/>
      <c r="D585" s="2"/>
      <c r="E585" s="2"/>
      <c r="F585" s="2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3:38" ht="13">
      <c r="C586" s="2"/>
      <c r="D586" s="2"/>
      <c r="E586" s="2"/>
      <c r="F586" s="2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3:38" ht="13">
      <c r="C587" s="2"/>
      <c r="D587" s="2"/>
      <c r="E587" s="2"/>
      <c r="F587" s="2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3:38" ht="13">
      <c r="C588" s="2"/>
      <c r="D588" s="2"/>
      <c r="E588" s="2"/>
      <c r="F588" s="2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3:38" ht="13">
      <c r="C589" s="2"/>
      <c r="D589" s="2"/>
      <c r="E589" s="2"/>
      <c r="F589" s="2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3:38" ht="13">
      <c r="C590" s="2"/>
      <c r="D590" s="2"/>
      <c r="E590" s="2"/>
      <c r="F590" s="2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3:38" ht="13">
      <c r="C591" s="2"/>
      <c r="D591" s="2"/>
      <c r="E591" s="2"/>
      <c r="F591" s="2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3:38" ht="13">
      <c r="C592" s="2"/>
      <c r="D592" s="2"/>
      <c r="E592" s="2"/>
      <c r="F592" s="2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3:38" ht="13">
      <c r="C593" s="2"/>
      <c r="D593" s="2"/>
      <c r="E593" s="2"/>
      <c r="F593" s="2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3:38" ht="13">
      <c r="C594" s="2"/>
      <c r="D594" s="2"/>
      <c r="E594" s="2"/>
      <c r="F594" s="2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3:38" ht="13">
      <c r="C595" s="2"/>
      <c r="D595" s="2"/>
      <c r="E595" s="2"/>
      <c r="F595" s="2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3:38" ht="13">
      <c r="C596" s="2"/>
      <c r="D596" s="2"/>
      <c r="E596" s="2"/>
      <c r="F596" s="2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3:38" ht="13">
      <c r="C597" s="2"/>
      <c r="D597" s="2"/>
      <c r="E597" s="2"/>
      <c r="F597" s="2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3:38" ht="13">
      <c r="C598" s="2"/>
      <c r="D598" s="2"/>
      <c r="E598" s="2"/>
      <c r="F598" s="2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3:38" ht="13">
      <c r="C599" s="2"/>
      <c r="D599" s="2"/>
      <c r="E599" s="2"/>
      <c r="F599" s="2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3:38" ht="13">
      <c r="C600" s="2"/>
      <c r="D600" s="2"/>
      <c r="E600" s="2"/>
      <c r="F600" s="2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3:38" ht="13">
      <c r="C601" s="2"/>
      <c r="D601" s="2"/>
      <c r="E601" s="2"/>
      <c r="F601" s="2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3:38" ht="13">
      <c r="C602" s="2"/>
      <c r="D602" s="2"/>
      <c r="E602" s="2"/>
      <c r="F602" s="2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3:38" ht="13">
      <c r="C603" s="2"/>
      <c r="D603" s="2"/>
      <c r="E603" s="2"/>
      <c r="F603" s="2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3:38" ht="13">
      <c r="C604" s="2"/>
      <c r="D604" s="2"/>
      <c r="E604" s="2"/>
      <c r="F604" s="2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3:38" ht="13">
      <c r="C605" s="2"/>
      <c r="D605" s="2"/>
      <c r="E605" s="2"/>
      <c r="F605" s="2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3:38" ht="13">
      <c r="C606" s="2"/>
      <c r="D606" s="2"/>
      <c r="E606" s="2"/>
      <c r="F606" s="2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3:38" ht="13">
      <c r="C607" s="2"/>
      <c r="D607" s="2"/>
      <c r="E607" s="2"/>
      <c r="F607" s="2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3:38" ht="13">
      <c r="C608" s="2"/>
      <c r="D608" s="2"/>
      <c r="E608" s="2"/>
      <c r="F608" s="2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3:38" ht="13">
      <c r="C609" s="2"/>
      <c r="D609" s="2"/>
      <c r="E609" s="2"/>
      <c r="F609" s="2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3:38" ht="13">
      <c r="C610" s="2"/>
      <c r="D610" s="2"/>
      <c r="E610" s="2"/>
      <c r="F610" s="2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3:38" ht="13">
      <c r="C611" s="2"/>
      <c r="D611" s="2"/>
      <c r="E611" s="2"/>
      <c r="F611" s="2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3:38" ht="13">
      <c r="C612" s="2"/>
      <c r="D612" s="2"/>
      <c r="E612" s="2"/>
      <c r="F612" s="2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3:38" ht="13">
      <c r="C613" s="2"/>
      <c r="D613" s="2"/>
      <c r="E613" s="2"/>
      <c r="F613" s="2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3:38" ht="13">
      <c r="C614" s="2"/>
      <c r="D614" s="2"/>
      <c r="E614" s="2"/>
      <c r="F614" s="2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3:38" ht="13">
      <c r="C615" s="2"/>
      <c r="D615" s="2"/>
      <c r="E615" s="2"/>
      <c r="F615" s="2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3:38" ht="13">
      <c r="C616" s="2"/>
      <c r="D616" s="2"/>
      <c r="E616" s="2"/>
      <c r="F616" s="2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3:38" ht="13">
      <c r="C617" s="2"/>
      <c r="D617" s="2"/>
      <c r="E617" s="2"/>
      <c r="F617" s="2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3:38" ht="13">
      <c r="C618" s="2"/>
      <c r="D618" s="2"/>
      <c r="E618" s="2"/>
      <c r="F618" s="2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3:38" ht="13">
      <c r="C619" s="2"/>
      <c r="D619" s="2"/>
      <c r="E619" s="2"/>
      <c r="F619" s="2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3:38" ht="13">
      <c r="C620" s="2"/>
      <c r="D620" s="2"/>
      <c r="E620" s="2"/>
      <c r="F620" s="2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3:38" ht="13">
      <c r="C621" s="2"/>
      <c r="D621" s="2"/>
      <c r="E621" s="2"/>
      <c r="F621" s="2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3:38" ht="13">
      <c r="C622" s="2"/>
      <c r="D622" s="2"/>
      <c r="E622" s="2"/>
      <c r="F622" s="2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3:38" ht="13">
      <c r="C623" s="2"/>
      <c r="D623" s="2"/>
      <c r="E623" s="2"/>
      <c r="F623" s="2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3:38" ht="13">
      <c r="C624" s="2"/>
      <c r="D624" s="2"/>
      <c r="E624" s="2"/>
      <c r="F624" s="2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3:38" ht="13">
      <c r="C625" s="2"/>
      <c r="D625" s="2"/>
      <c r="E625" s="2"/>
      <c r="F625" s="2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3:38" ht="13">
      <c r="C626" s="2"/>
      <c r="D626" s="2"/>
      <c r="E626" s="2"/>
      <c r="F626" s="2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3:38" ht="13">
      <c r="C627" s="2"/>
      <c r="D627" s="2"/>
      <c r="E627" s="2"/>
      <c r="F627" s="2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3:38" ht="13">
      <c r="C628" s="2"/>
      <c r="D628" s="2"/>
      <c r="E628" s="2"/>
      <c r="F628" s="2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3:38" ht="13">
      <c r="C629" s="2"/>
      <c r="D629" s="2"/>
      <c r="E629" s="2"/>
      <c r="F629" s="2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3:38" ht="13">
      <c r="C630" s="2"/>
      <c r="D630" s="2"/>
      <c r="E630" s="2"/>
      <c r="F630" s="2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3:38" ht="13">
      <c r="C631" s="2"/>
      <c r="D631" s="2"/>
      <c r="E631" s="2"/>
      <c r="F631" s="2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3:38" ht="13">
      <c r="C632" s="2"/>
      <c r="D632" s="2"/>
      <c r="E632" s="2"/>
      <c r="F632" s="2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3:38" ht="13">
      <c r="C633" s="2"/>
      <c r="D633" s="2"/>
      <c r="E633" s="2"/>
      <c r="F633" s="2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3:38" ht="13">
      <c r="C634" s="2"/>
      <c r="D634" s="2"/>
      <c r="E634" s="2"/>
      <c r="F634" s="2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3:38" ht="13">
      <c r="C635" s="2"/>
      <c r="D635" s="2"/>
      <c r="E635" s="2"/>
      <c r="F635" s="2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3:38" ht="13">
      <c r="C636" s="2"/>
      <c r="D636" s="2"/>
      <c r="E636" s="2"/>
      <c r="F636" s="2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3:38" ht="13">
      <c r="C637" s="2"/>
      <c r="D637" s="2"/>
      <c r="E637" s="2"/>
      <c r="F637" s="2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3:38" ht="13">
      <c r="C638" s="2"/>
      <c r="D638" s="2"/>
      <c r="E638" s="2"/>
      <c r="F638" s="2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3:38" ht="13">
      <c r="C639" s="2"/>
      <c r="D639" s="2"/>
      <c r="E639" s="2"/>
      <c r="F639" s="2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3:38" ht="13">
      <c r="C640" s="2"/>
      <c r="D640" s="2"/>
      <c r="E640" s="2"/>
      <c r="F640" s="2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3:38" ht="13">
      <c r="C641" s="2"/>
      <c r="D641" s="2"/>
      <c r="E641" s="2"/>
      <c r="F641" s="2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3:38" ht="13">
      <c r="C642" s="2"/>
      <c r="D642" s="2"/>
      <c r="E642" s="2"/>
      <c r="F642" s="2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3:38" ht="13">
      <c r="C643" s="2"/>
      <c r="D643" s="2"/>
      <c r="E643" s="2"/>
      <c r="F643" s="2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3:38" ht="13">
      <c r="C644" s="2"/>
      <c r="D644" s="2"/>
      <c r="E644" s="2"/>
      <c r="F644" s="2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3:38" ht="13">
      <c r="C645" s="2"/>
      <c r="D645" s="2"/>
      <c r="E645" s="2"/>
      <c r="F645" s="2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3:38" ht="13">
      <c r="C646" s="2"/>
      <c r="D646" s="2"/>
      <c r="E646" s="2"/>
      <c r="F646" s="2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3:38" ht="13">
      <c r="C647" s="2"/>
      <c r="D647" s="2"/>
      <c r="E647" s="2"/>
      <c r="F647" s="2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3:38" ht="13">
      <c r="C648" s="2"/>
      <c r="D648" s="2"/>
      <c r="E648" s="2"/>
      <c r="F648" s="2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3:38" ht="13">
      <c r="C649" s="2"/>
      <c r="D649" s="2"/>
      <c r="E649" s="2"/>
      <c r="F649" s="2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3:38" ht="13">
      <c r="C650" s="2"/>
      <c r="D650" s="2"/>
      <c r="E650" s="2"/>
      <c r="F650" s="2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3:38" ht="13">
      <c r="C651" s="2"/>
      <c r="D651" s="2"/>
      <c r="E651" s="2"/>
      <c r="F651" s="2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3:38" ht="13">
      <c r="C652" s="2"/>
      <c r="D652" s="2"/>
      <c r="E652" s="2"/>
      <c r="F652" s="2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3:38" ht="13">
      <c r="C653" s="2"/>
      <c r="D653" s="2"/>
      <c r="E653" s="2"/>
      <c r="F653" s="2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3:38" ht="13">
      <c r="C654" s="2"/>
      <c r="D654" s="2"/>
      <c r="E654" s="2"/>
      <c r="F654" s="2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3:38" ht="13">
      <c r="C655" s="2"/>
      <c r="D655" s="2"/>
      <c r="E655" s="2"/>
      <c r="F655" s="2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3:38" ht="13">
      <c r="C656" s="2"/>
      <c r="D656" s="2"/>
      <c r="E656" s="2"/>
      <c r="F656" s="2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3:38" ht="13">
      <c r="C657" s="2"/>
      <c r="D657" s="2"/>
      <c r="E657" s="2"/>
      <c r="F657" s="2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3:38" ht="13">
      <c r="C658" s="2"/>
      <c r="D658" s="2"/>
      <c r="E658" s="2"/>
      <c r="F658" s="2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3:38" ht="13">
      <c r="C659" s="2"/>
      <c r="D659" s="2"/>
      <c r="E659" s="2"/>
      <c r="F659" s="2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3:38" ht="13">
      <c r="C660" s="2"/>
      <c r="D660" s="2"/>
      <c r="E660" s="2"/>
      <c r="F660" s="2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3:38" ht="13">
      <c r="C661" s="2"/>
      <c r="D661" s="2"/>
      <c r="E661" s="2"/>
      <c r="F661" s="2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3:38" ht="13">
      <c r="C662" s="2"/>
      <c r="D662" s="2"/>
      <c r="E662" s="2"/>
      <c r="F662" s="2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3:38" ht="13">
      <c r="C663" s="2"/>
      <c r="D663" s="2"/>
      <c r="E663" s="2"/>
      <c r="F663" s="2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3:38" ht="13">
      <c r="C664" s="2"/>
      <c r="D664" s="2"/>
      <c r="E664" s="2"/>
      <c r="F664" s="2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3:38" ht="13">
      <c r="C665" s="2"/>
      <c r="D665" s="2"/>
      <c r="E665" s="2"/>
      <c r="F665" s="2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3:38" ht="13">
      <c r="C666" s="2"/>
      <c r="D666" s="2"/>
      <c r="E666" s="2"/>
      <c r="F666" s="2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3:38" ht="13">
      <c r="C667" s="2"/>
      <c r="D667" s="2"/>
      <c r="E667" s="2"/>
      <c r="F667" s="2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3:38" ht="13">
      <c r="C668" s="2"/>
      <c r="D668" s="2"/>
      <c r="E668" s="2"/>
      <c r="F668" s="2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3:38" ht="13">
      <c r="C669" s="2"/>
      <c r="D669" s="2"/>
      <c r="E669" s="2"/>
      <c r="F669" s="2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3:38" ht="13">
      <c r="C670" s="2"/>
      <c r="D670" s="2"/>
      <c r="E670" s="2"/>
      <c r="F670" s="2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3:38" ht="13">
      <c r="C671" s="2"/>
      <c r="D671" s="2"/>
      <c r="E671" s="2"/>
      <c r="F671" s="2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3:38" ht="13">
      <c r="C672" s="2"/>
      <c r="D672" s="2"/>
      <c r="E672" s="2"/>
      <c r="F672" s="2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3:38" ht="13">
      <c r="C673" s="2"/>
      <c r="D673" s="2"/>
      <c r="E673" s="2"/>
      <c r="F673" s="2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3:38" ht="13">
      <c r="C674" s="2"/>
      <c r="D674" s="2"/>
      <c r="E674" s="2"/>
      <c r="F674" s="2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3:38" ht="13">
      <c r="C675" s="2"/>
      <c r="D675" s="2"/>
      <c r="E675" s="2"/>
      <c r="F675" s="2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3:38" ht="13">
      <c r="C676" s="2"/>
      <c r="D676" s="2"/>
      <c r="E676" s="2"/>
      <c r="F676" s="2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3:38" ht="13">
      <c r="C677" s="2"/>
      <c r="D677" s="2"/>
      <c r="E677" s="2"/>
      <c r="F677" s="2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3:38" ht="13">
      <c r="C678" s="2"/>
      <c r="D678" s="2"/>
      <c r="E678" s="2"/>
      <c r="F678" s="2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3:38" ht="13">
      <c r="C679" s="2"/>
      <c r="D679" s="2"/>
      <c r="E679" s="2"/>
      <c r="F679" s="2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3:38" ht="13">
      <c r="C680" s="2"/>
      <c r="D680" s="2"/>
      <c r="E680" s="2"/>
      <c r="F680" s="2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3:38" ht="13">
      <c r="C681" s="2"/>
      <c r="D681" s="2"/>
      <c r="E681" s="2"/>
      <c r="F681" s="2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3:38" ht="13">
      <c r="C682" s="2"/>
      <c r="D682" s="2"/>
      <c r="E682" s="2"/>
      <c r="F682" s="2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3:38" ht="13">
      <c r="C683" s="2"/>
      <c r="D683" s="2"/>
      <c r="E683" s="2"/>
      <c r="F683" s="2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3:38" ht="13">
      <c r="C684" s="2"/>
      <c r="D684" s="2"/>
      <c r="E684" s="2"/>
      <c r="F684" s="2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3:38" ht="13">
      <c r="C685" s="2"/>
      <c r="D685" s="2"/>
      <c r="E685" s="2"/>
      <c r="F685" s="2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3:38" ht="13">
      <c r="C686" s="2"/>
      <c r="D686" s="2"/>
      <c r="E686" s="2"/>
      <c r="F686" s="2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3:38" ht="13">
      <c r="C687" s="2"/>
      <c r="D687" s="2"/>
      <c r="E687" s="2"/>
      <c r="F687" s="2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3:38" ht="13">
      <c r="C688" s="2"/>
      <c r="D688" s="2"/>
      <c r="E688" s="2"/>
      <c r="F688" s="2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3:38" ht="13">
      <c r="C689" s="2"/>
      <c r="D689" s="2"/>
      <c r="E689" s="2"/>
      <c r="F689" s="2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3:38" ht="13">
      <c r="C690" s="2"/>
      <c r="D690" s="2"/>
      <c r="E690" s="2"/>
      <c r="F690" s="2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3:38" ht="13">
      <c r="C691" s="2"/>
      <c r="D691" s="2"/>
      <c r="E691" s="2"/>
      <c r="F691" s="2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3:38" ht="13">
      <c r="C692" s="2"/>
      <c r="D692" s="2"/>
      <c r="E692" s="2"/>
      <c r="F692" s="2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3:38" ht="13">
      <c r="C693" s="2"/>
      <c r="D693" s="2"/>
      <c r="E693" s="2"/>
      <c r="F693" s="2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3:38" ht="13">
      <c r="C694" s="2"/>
      <c r="D694" s="2"/>
      <c r="E694" s="2"/>
      <c r="F694" s="2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3:38" ht="13">
      <c r="C695" s="2"/>
      <c r="D695" s="2"/>
      <c r="E695" s="2"/>
      <c r="F695" s="2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3:38" ht="13">
      <c r="C696" s="2"/>
      <c r="D696" s="2"/>
      <c r="E696" s="2"/>
      <c r="F696" s="2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3:38" ht="13">
      <c r="C697" s="2"/>
      <c r="D697" s="2"/>
      <c r="E697" s="2"/>
      <c r="F697" s="2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3:38" ht="13">
      <c r="C698" s="2"/>
      <c r="D698" s="2"/>
      <c r="E698" s="2"/>
      <c r="F698" s="2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3:38" ht="13">
      <c r="C699" s="2"/>
      <c r="D699" s="2"/>
      <c r="E699" s="2"/>
      <c r="F699" s="2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3:38" ht="13">
      <c r="C700" s="2"/>
      <c r="D700" s="2"/>
      <c r="E700" s="2"/>
      <c r="F700" s="2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3:38" ht="13">
      <c r="C701" s="2"/>
      <c r="D701" s="2"/>
      <c r="E701" s="2"/>
      <c r="F701" s="2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3:38" ht="13">
      <c r="C702" s="2"/>
      <c r="D702" s="2"/>
      <c r="E702" s="2"/>
      <c r="F702" s="2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3:38" ht="13">
      <c r="C703" s="2"/>
      <c r="D703" s="2"/>
      <c r="E703" s="2"/>
      <c r="F703" s="2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3:38" ht="13">
      <c r="C704" s="2"/>
      <c r="D704" s="2"/>
      <c r="E704" s="2"/>
      <c r="F704" s="2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3:38" ht="13">
      <c r="C705" s="2"/>
      <c r="D705" s="2"/>
      <c r="E705" s="2"/>
      <c r="F705" s="2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3:38" ht="13">
      <c r="C706" s="2"/>
      <c r="D706" s="2"/>
      <c r="E706" s="2"/>
      <c r="F706" s="2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3:38" ht="13">
      <c r="C707" s="2"/>
      <c r="D707" s="2"/>
      <c r="E707" s="2"/>
      <c r="F707" s="2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3:38" ht="13">
      <c r="C708" s="2"/>
      <c r="D708" s="2"/>
      <c r="E708" s="2"/>
      <c r="F708" s="2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3:38" ht="13">
      <c r="C709" s="2"/>
      <c r="D709" s="2"/>
      <c r="E709" s="2"/>
      <c r="F709" s="2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3:38" ht="13">
      <c r="C710" s="2"/>
      <c r="D710" s="2"/>
      <c r="E710" s="2"/>
      <c r="F710" s="2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3:38" ht="13">
      <c r="C711" s="2"/>
      <c r="D711" s="2"/>
      <c r="E711" s="2"/>
      <c r="F711" s="2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3:38" ht="13">
      <c r="C712" s="2"/>
      <c r="D712" s="2"/>
      <c r="E712" s="2"/>
      <c r="F712" s="2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3:38" ht="13">
      <c r="C713" s="2"/>
      <c r="D713" s="2"/>
      <c r="E713" s="2"/>
      <c r="F713" s="2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3:38" ht="13">
      <c r="C714" s="2"/>
      <c r="D714" s="2"/>
      <c r="E714" s="2"/>
      <c r="F714" s="2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3:38" ht="13">
      <c r="C715" s="2"/>
      <c r="D715" s="2"/>
      <c r="E715" s="2"/>
      <c r="F715" s="2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3:38" ht="13">
      <c r="C716" s="2"/>
      <c r="D716" s="2"/>
      <c r="E716" s="2"/>
      <c r="F716" s="2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3:38" ht="13">
      <c r="C717" s="2"/>
      <c r="D717" s="2"/>
      <c r="E717" s="2"/>
      <c r="F717" s="2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3:38" ht="13">
      <c r="C718" s="2"/>
      <c r="D718" s="2"/>
      <c r="E718" s="2"/>
      <c r="F718" s="2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3:38" ht="13">
      <c r="C719" s="2"/>
      <c r="D719" s="2"/>
      <c r="E719" s="2"/>
      <c r="F719" s="2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3:38" ht="13">
      <c r="C720" s="2"/>
      <c r="D720" s="2"/>
      <c r="E720" s="2"/>
      <c r="F720" s="2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3:38" ht="13">
      <c r="C721" s="2"/>
      <c r="D721" s="2"/>
      <c r="E721" s="2"/>
      <c r="F721" s="2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3:38" ht="13">
      <c r="C722" s="2"/>
      <c r="D722" s="2"/>
      <c r="E722" s="2"/>
      <c r="F722" s="2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3:38" ht="13">
      <c r="C723" s="2"/>
      <c r="D723" s="2"/>
      <c r="E723" s="2"/>
      <c r="F723" s="2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3:38" ht="13">
      <c r="C724" s="2"/>
      <c r="D724" s="2"/>
      <c r="E724" s="2"/>
      <c r="F724" s="2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3:38" ht="13">
      <c r="C725" s="2"/>
      <c r="D725" s="2"/>
      <c r="E725" s="2"/>
      <c r="F725" s="2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3:38" ht="13">
      <c r="C726" s="2"/>
      <c r="D726" s="2"/>
      <c r="E726" s="2"/>
      <c r="F726" s="2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3:38" ht="13">
      <c r="C727" s="2"/>
      <c r="D727" s="2"/>
      <c r="E727" s="2"/>
      <c r="F727" s="2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3:38" ht="13">
      <c r="C728" s="2"/>
      <c r="D728" s="2"/>
      <c r="E728" s="2"/>
      <c r="F728" s="2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3:38" ht="13">
      <c r="C729" s="2"/>
      <c r="D729" s="2"/>
      <c r="E729" s="2"/>
      <c r="F729" s="2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3:38" ht="13">
      <c r="C730" s="2"/>
      <c r="D730" s="2"/>
      <c r="E730" s="2"/>
      <c r="F730" s="2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3:38" ht="13">
      <c r="C731" s="2"/>
      <c r="D731" s="2"/>
      <c r="E731" s="2"/>
      <c r="F731" s="2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3:38" ht="13">
      <c r="C732" s="2"/>
      <c r="D732" s="2"/>
      <c r="E732" s="2"/>
      <c r="F732" s="2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3:38" ht="13">
      <c r="C733" s="2"/>
      <c r="D733" s="2"/>
      <c r="E733" s="2"/>
      <c r="F733" s="2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3:38" ht="13">
      <c r="C734" s="2"/>
      <c r="D734" s="2"/>
      <c r="E734" s="2"/>
      <c r="F734" s="2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3:38" ht="13">
      <c r="C735" s="2"/>
      <c r="D735" s="2"/>
      <c r="E735" s="2"/>
      <c r="F735" s="2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3:38" ht="13">
      <c r="C736" s="2"/>
      <c r="D736" s="2"/>
      <c r="E736" s="2"/>
      <c r="F736" s="2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3:38" ht="13">
      <c r="C737" s="2"/>
      <c r="D737" s="2"/>
      <c r="E737" s="2"/>
      <c r="F737" s="2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3:38" ht="13">
      <c r="C738" s="2"/>
      <c r="D738" s="2"/>
      <c r="E738" s="2"/>
      <c r="F738" s="2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3:38" ht="13">
      <c r="C739" s="2"/>
      <c r="D739" s="2"/>
      <c r="E739" s="2"/>
      <c r="F739" s="2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3:38" ht="13">
      <c r="C740" s="2"/>
      <c r="D740" s="2"/>
      <c r="E740" s="2"/>
      <c r="F740" s="2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3:38" ht="13">
      <c r="C741" s="2"/>
      <c r="D741" s="2"/>
      <c r="E741" s="2"/>
      <c r="F741" s="2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3:38" ht="13">
      <c r="C742" s="2"/>
      <c r="D742" s="2"/>
      <c r="E742" s="2"/>
      <c r="F742" s="2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3:38" ht="13">
      <c r="C743" s="2"/>
      <c r="D743" s="2"/>
      <c r="E743" s="2"/>
      <c r="F743" s="2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3:38" ht="13">
      <c r="C744" s="2"/>
      <c r="D744" s="2"/>
      <c r="E744" s="2"/>
      <c r="F744" s="2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3:38" ht="13">
      <c r="C745" s="2"/>
      <c r="D745" s="2"/>
      <c r="E745" s="2"/>
      <c r="F745" s="2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3:38" ht="13">
      <c r="C746" s="2"/>
      <c r="D746" s="2"/>
      <c r="E746" s="2"/>
      <c r="F746" s="2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3:38" ht="13">
      <c r="C747" s="2"/>
      <c r="D747" s="2"/>
      <c r="E747" s="2"/>
      <c r="F747" s="2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3:38" ht="13">
      <c r="C748" s="2"/>
      <c r="D748" s="2"/>
      <c r="E748" s="2"/>
      <c r="F748" s="2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3:38" ht="13">
      <c r="C749" s="2"/>
      <c r="D749" s="2"/>
      <c r="E749" s="2"/>
      <c r="F749" s="2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3:38" ht="13">
      <c r="C750" s="2"/>
      <c r="D750" s="2"/>
      <c r="E750" s="2"/>
      <c r="F750" s="2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3:38" ht="13">
      <c r="C751" s="2"/>
      <c r="D751" s="2"/>
      <c r="E751" s="2"/>
      <c r="F751" s="2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3:38" ht="13">
      <c r="C752" s="2"/>
      <c r="D752" s="2"/>
      <c r="E752" s="2"/>
      <c r="F752" s="2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3:38" ht="13">
      <c r="C753" s="2"/>
      <c r="D753" s="2"/>
      <c r="E753" s="2"/>
      <c r="F753" s="2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3:38" ht="13">
      <c r="C754" s="2"/>
      <c r="D754" s="2"/>
      <c r="E754" s="2"/>
      <c r="F754" s="2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3:38" ht="13">
      <c r="C755" s="2"/>
      <c r="D755" s="2"/>
      <c r="E755" s="2"/>
      <c r="F755" s="2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3:38" ht="13">
      <c r="C756" s="2"/>
      <c r="D756" s="2"/>
      <c r="E756" s="2"/>
      <c r="F756" s="2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3:38" ht="13">
      <c r="C757" s="2"/>
      <c r="D757" s="2"/>
      <c r="E757" s="2"/>
      <c r="F757" s="2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3:38" ht="13">
      <c r="C758" s="2"/>
      <c r="D758" s="2"/>
      <c r="E758" s="2"/>
      <c r="F758" s="2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3:38" ht="13">
      <c r="C759" s="2"/>
      <c r="D759" s="2"/>
      <c r="E759" s="2"/>
      <c r="F759" s="2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3:38" ht="13">
      <c r="C760" s="2"/>
      <c r="D760" s="2"/>
      <c r="E760" s="2"/>
      <c r="F760" s="2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3:38" ht="13">
      <c r="C761" s="2"/>
      <c r="D761" s="2"/>
      <c r="E761" s="2"/>
      <c r="F761" s="2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3:38" ht="13">
      <c r="C762" s="2"/>
      <c r="D762" s="2"/>
      <c r="E762" s="2"/>
      <c r="F762" s="2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3:38" ht="13">
      <c r="C763" s="2"/>
      <c r="D763" s="2"/>
      <c r="E763" s="2"/>
      <c r="F763" s="2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3:38" ht="13">
      <c r="C764" s="2"/>
      <c r="D764" s="2"/>
      <c r="E764" s="2"/>
      <c r="F764" s="2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3:38" ht="13">
      <c r="C765" s="2"/>
      <c r="D765" s="2"/>
      <c r="E765" s="2"/>
      <c r="F765" s="2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3:38" ht="13">
      <c r="C766" s="2"/>
      <c r="D766" s="2"/>
      <c r="E766" s="2"/>
      <c r="F766" s="2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3:38" ht="13">
      <c r="C767" s="2"/>
      <c r="D767" s="2"/>
      <c r="E767" s="2"/>
      <c r="F767" s="2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3:38" ht="13">
      <c r="C768" s="2"/>
      <c r="D768" s="2"/>
      <c r="E768" s="2"/>
      <c r="F768" s="2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3:38" ht="13">
      <c r="C769" s="2"/>
      <c r="D769" s="2"/>
      <c r="E769" s="2"/>
      <c r="F769" s="2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3:38" ht="13">
      <c r="C770" s="2"/>
      <c r="D770" s="2"/>
      <c r="E770" s="2"/>
      <c r="F770" s="2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3:38" ht="13">
      <c r="C771" s="2"/>
      <c r="D771" s="2"/>
      <c r="E771" s="2"/>
      <c r="F771" s="2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3:38" ht="13">
      <c r="C772" s="2"/>
      <c r="D772" s="2"/>
      <c r="E772" s="2"/>
      <c r="F772" s="2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3:38" ht="13">
      <c r="C773" s="2"/>
      <c r="D773" s="2"/>
      <c r="E773" s="2"/>
      <c r="F773" s="2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3:38" ht="13">
      <c r="C774" s="2"/>
      <c r="D774" s="2"/>
      <c r="E774" s="2"/>
      <c r="F774" s="2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3:38" ht="13">
      <c r="C775" s="2"/>
      <c r="D775" s="2"/>
      <c r="E775" s="2"/>
      <c r="F775" s="2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3:38" ht="13">
      <c r="C776" s="2"/>
      <c r="D776" s="2"/>
      <c r="E776" s="2"/>
      <c r="F776" s="2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3:38" ht="13">
      <c r="C777" s="2"/>
      <c r="D777" s="2"/>
      <c r="E777" s="2"/>
      <c r="F777" s="2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3:38" ht="13">
      <c r="C778" s="2"/>
      <c r="D778" s="2"/>
      <c r="E778" s="2"/>
      <c r="F778" s="2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3:38" ht="13">
      <c r="C779" s="2"/>
      <c r="D779" s="2"/>
      <c r="E779" s="2"/>
      <c r="F779" s="2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3:38" ht="13">
      <c r="C780" s="2"/>
      <c r="D780" s="2"/>
      <c r="E780" s="2"/>
      <c r="F780" s="2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3:38" ht="13">
      <c r="C781" s="2"/>
      <c r="D781" s="2"/>
      <c r="E781" s="2"/>
      <c r="F781" s="2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3:38" ht="13">
      <c r="C782" s="2"/>
      <c r="D782" s="2"/>
      <c r="E782" s="2"/>
      <c r="F782" s="2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3:38" ht="13">
      <c r="C783" s="2"/>
      <c r="D783" s="2"/>
      <c r="E783" s="2"/>
      <c r="F783" s="2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3:38" ht="13">
      <c r="C784" s="2"/>
      <c r="D784" s="2"/>
      <c r="E784" s="2"/>
      <c r="F784" s="2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3:38" ht="13">
      <c r="C785" s="2"/>
      <c r="D785" s="2"/>
      <c r="E785" s="2"/>
      <c r="F785" s="2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3:38" ht="13">
      <c r="C786" s="2"/>
      <c r="D786" s="2"/>
      <c r="E786" s="2"/>
      <c r="F786" s="2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3:38" ht="13">
      <c r="C787" s="2"/>
      <c r="D787" s="2"/>
      <c r="E787" s="2"/>
      <c r="F787" s="2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3:38" ht="13">
      <c r="C788" s="2"/>
      <c r="D788" s="2"/>
      <c r="E788" s="2"/>
      <c r="F788" s="2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3:38" ht="13">
      <c r="C789" s="2"/>
      <c r="D789" s="2"/>
      <c r="E789" s="2"/>
      <c r="F789" s="2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3:38" ht="13">
      <c r="C790" s="2"/>
      <c r="D790" s="2"/>
      <c r="E790" s="2"/>
      <c r="F790" s="2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3:38" ht="13">
      <c r="C791" s="2"/>
      <c r="D791" s="2"/>
      <c r="E791" s="2"/>
      <c r="F791" s="2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3:38" ht="13">
      <c r="C792" s="2"/>
      <c r="D792" s="2"/>
      <c r="E792" s="2"/>
      <c r="F792" s="2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3:38" ht="13">
      <c r="C793" s="2"/>
      <c r="D793" s="2"/>
      <c r="E793" s="2"/>
      <c r="F793" s="2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3:38" ht="13">
      <c r="C794" s="2"/>
      <c r="D794" s="2"/>
      <c r="E794" s="2"/>
      <c r="F794" s="2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3:38" ht="13">
      <c r="C795" s="2"/>
      <c r="D795" s="2"/>
      <c r="E795" s="2"/>
      <c r="F795" s="2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3:38" ht="13">
      <c r="C796" s="2"/>
      <c r="D796" s="2"/>
      <c r="E796" s="2"/>
      <c r="F796" s="2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3:38" ht="13">
      <c r="C797" s="2"/>
      <c r="D797" s="2"/>
      <c r="E797" s="2"/>
      <c r="F797" s="2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3:38" ht="13">
      <c r="C798" s="2"/>
      <c r="D798" s="2"/>
      <c r="E798" s="2"/>
      <c r="F798" s="2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3:38" ht="13">
      <c r="C799" s="2"/>
      <c r="D799" s="2"/>
      <c r="E799" s="2"/>
      <c r="F799" s="2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3:38" ht="13">
      <c r="C800" s="2"/>
      <c r="D800" s="2"/>
      <c r="E800" s="2"/>
      <c r="F800" s="2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3:38" ht="13">
      <c r="C801" s="2"/>
      <c r="D801" s="2"/>
      <c r="E801" s="2"/>
      <c r="F801" s="2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3:38" ht="13">
      <c r="C802" s="2"/>
      <c r="D802" s="2"/>
      <c r="E802" s="2"/>
      <c r="F802" s="2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3:38" ht="13">
      <c r="C803" s="2"/>
      <c r="D803" s="2"/>
      <c r="E803" s="2"/>
      <c r="F803" s="2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3:38" ht="13">
      <c r="C804" s="2"/>
      <c r="D804" s="2"/>
      <c r="E804" s="2"/>
      <c r="F804" s="2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3:38" ht="13">
      <c r="C805" s="2"/>
      <c r="D805" s="2"/>
      <c r="E805" s="2"/>
      <c r="F805" s="2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3:38" ht="13">
      <c r="C806" s="2"/>
      <c r="D806" s="2"/>
      <c r="E806" s="2"/>
      <c r="F806" s="2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3:38" ht="13">
      <c r="C807" s="2"/>
      <c r="D807" s="2"/>
      <c r="E807" s="2"/>
      <c r="F807" s="2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3:38" ht="13">
      <c r="C808" s="2"/>
      <c r="D808" s="2"/>
      <c r="E808" s="2"/>
      <c r="F808" s="2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3:38" ht="13">
      <c r="C809" s="2"/>
      <c r="D809" s="2"/>
      <c r="E809" s="2"/>
      <c r="F809" s="2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3:38" ht="13">
      <c r="C810" s="2"/>
      <c r="D810" s="2"/>
      <c r="E810" s="2"/>
      <c r="F810" s="2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3:38" ht="13">
      <c r="C811" s="2"/>
      <c r="D811" s="2"/>
      <c r="E811" s="2"/>
      <c r="F811" s="2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3:38" ht="13">
      <c r="C812" s="2"/>
      <c r="D812" s="2"/>
      <c r="E812" s="2"/>
      <c r="F812" s="2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3:38" ht="13">
      <c r="C813" s="2"/>
      <c r="D813" s="2"/>
      <c r="E813" s="2"/>
      <c r="F813" s="2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3:38" ht="13">
      <c r="C814" s="2"/>
      <c r="D814" s="2"/>
      <c r="E814" s="2"/>
      <c r="F814" s="2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3:38" ht="13">
      <c r="C815" s="2"/>
      <c r="D815" s="2"/>
      <c r="E815" s="2"/>
      <c r="F815" s="2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3:38" ht="13">
      <c r="C816" s="2"/>
      <c r="D816" s="2"/>
      <c r="E816" s="2"/>
      <c r="F816" s="2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3:38" ht="13">
      <c r="C817" s="2"/>
      <c r="D817" s="2"/>
      <c r="E817" s="2"/>
      <c r="F817" s="2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3:38" ht="13">
      <c r="C818" s="2"/>
      <c r="D818" s="2"/>
      <c r="E818" s="2"/>
      <c r="F818" s="2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3:38" ht="13">
      <c r="C819" s="2"/>
      <c r="D819" s="2"/>
      <c r="E819" s="2"/>
      <c r="F819" s="2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3:38" ht="13">
      <c r="C820" s="2"/>
      <c r="D820" s="2"/>
      <c r="E820" s="2"/>
      <c r="F820" s="2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3:38" ht="13">
      <c r="C821" s="2"/>
      <c r="D821" s="2"/>
      <c r="E821" s="2"/>
      <c r="F821" s="2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3:38" ht="13">
      <c r="C822" s="2"/>
      <c r="D822" s="2"/>
      <c r="E822" s="2"/>
      <c r="F822" s="2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3:38" ht="13">
      <c r="C823" s="2"/>
      <c r="D823" s="2"/>
      <c r="E823" s="2"/>
      <c r="F823" s="2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3:38" ht="13">
      <c r="C824" s="2"/>
      <c r="D824" s="2"/>
      <c r="E824" s="2"/>
      <c r="F824" s="2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3:38" ht="13">
      <c r="C825" s="2"/>
      <c r="D825" s="2"/>
      <c r="E825" s="2"/>
      <c r="F825" s="2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3:38" ht="13">
      <c r="C826" s="2"/>
      <c r="D826" s="2"/>
      <c r="E826" s="2"/>
      <c r="F826" s="2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3:38" ht="13">
      <c r="C827" s="2"/>
      <c r="D827" s="2"/>
      <c r="E827" s="2"/>
      <c r="F827" s="2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3:38" ht="13">
      <c r="C828" s="2"/>
      <c r="D828" s="2"/>
      <c r="E828" s="2"/>
      <c r="F828" s="2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3:38" ht="13">
      <c r="C829" s="2"/>
      <c r="D829" s="2"/>
      <c r="E829" s="2"/>
      <c r="F829" s="2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3:38" ht="13">
      <c r="C830" s="2"/>
      <c r="D830" s="2"/>
      <c r="E830" s="2"/>
      <c r="F830" s="2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3:38" ht="13">
      <c r="C831" s="2"/>
      <c r="D831" s="2"/>
      <c r="E831" s="2"/>
      <c r="F831" s="2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3:38" ht="13">
      <c r="C832" s="2"/>
      <c r="D832" s="2"/>
      <c r="E832" s="2"/>
      <c r="F832" s="2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3:38" ht="13">
      <c r="C833" s="2"/>
      <c r="D833" s="2"/>
      <c r="E833" s="2"/>
      <c r="F833" s="2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3:38" ht="13">
      <c r="C834" s="2"/>
      <c r="D834" s="2"/>
      <c r="E834" s="2"/>
      <c r="F834" s="2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3:38" ht="13">
      <c r="C835" s="2"/>
      <c r="D835" s="2"/>
      <c r="E835" s="2"/>
      <c r="F835" s="2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3:38" ht="13">
      <c r="C836" s="2"/>
      <c r="D836" s="2"/>
      <c r="E836" s="2"/>
      <c r="F836" s="2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3:38" ht="13">
      <c r="C837" s="2"/>
      <c r="D837" s="2"/>
      <c r="E837" s="2"/>
      <c r="F837" s="2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3:38" ht="13">
      <c r="C838" s="2"/>
      <c r="D838" s="2"/>
      <c r="E838" s="2"/>
      <c r="F838" s="2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3:38" ht="13">
      <c r="C839" s="2"/>
      <c r="D839" s="2"/>
      <c r="E839" s="2"/>
      <c r="F839" s="2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3:38" ht="13">
      <c r="C840" s="2"/>
      <c r="D840" s="2"/>
      <c r="E840" s="2"/>
      <c r="F840" s="2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3:38" ht="13">
      <c r="C841" s="2"/>
      <c r="D841" s="2"/>
      <c r="E841" s="2"/>
      <c r="F841" s="2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3:38" ht="13">
      <c r="C842" s="2"/>
      <c r="D842" s="2"/>
      <c r="E842" s="2"/>
      <c r="F842" s="2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3:38" ht="13">
      <c r="C843" s="2"/>
      <c r="D843" s="2"/>
      <c r="E843" s="2"/>
      <c r="F843" s="2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3:38" ht="13">
      <c r="C844" s="2"/>
      <c r="D844" s="2"/>
      <c r="E844" s="2"/>
      <c r="F844" s="2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3:38" ht="13">
      <c r="C845" s="2"/>
      <c r="D845" s="2"/>
      <c r="E845" s="2"/>
      <c r="F845" s="2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3:38" ht="13">
      <c r="C846" s="2"/>
      <c r="D846" s="2"/>
      <c r="E846" s="2"/>
      <c r="F846" s="2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3:38" ht="13">
      <c r="C847" s="2"/>
      <c r="D847" s="2"/>
      <c r="E847" s="2"/>
      <c r="F847" s="2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3:38" ht="13">
      <c r="C848" s="2"/>
      <c r="D848" s="2"/>
      <c r="E848" s="2"/>
      <c r="F848" s="2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3:38" ht="13">
      <c r="C849" s="2"/>
      <c r="D849" s="2"/>
      <c r="E849" s="2"/>
      <c r="F849" s="2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3:38" ht="13">
      <c r="C850" s="2"/>
      <c r="D850" s="2"/>
      <c r="E850" s="2"/>
      <c r="F850" s="2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3:38" ht="13">
      <c r="C851" s="2"/>
      <c r="D851" s="2"/>
      <c r="E851" s="2"/>
      <c r="F851" s="2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3:38" ht="13">
      <c r="C852" s="2"/>
      <c r="D852" s="2"/>
      <c r="E852" s="2"/>
      <c r="F852" s="2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3:38" ht="13">
      <c r="C853" s="2"/>
      <c r="D853" s="2"/>
      <c r="E853" s="2"/>
      <c r="F853" s="2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3:38" ht="13">
      <c r="C854" s="2"/>
      <c r="D854" s="2"/>
      <c r="E854" s="2"/>
      <c r="F854" s="2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3:38" ht="13">
      <c r="C855" s="2"/>
      <c r="D855" s="2"/>
      <c r="E855" s="2"/>
      <c r="F855" s="2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3:38" ht="13">
      <c r="C856" s="2"/>
      <c r="D856" s="2"/>
      <c r="E856" s="2"/>
      <c r="F856" s="2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3:38" ht="13">
      <c r="C857" s="2"/>
      <c r="D857" s="2"/>
      <c r="E857" s="2"/>
      <c r="F857" s="2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3:38" ht="13">
      <c r="C858" s="2"/>
      <c r="D858" s="2"/>
      <c r="E858" s="2"/>
      <c r="F858" s="2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3:38" ht="13">
      <c r="C859" s="2"/>
      <c r="D859" s="2"/>
      <c r="E859" s="2"/>
      <c r="F859" s="2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3:38" ht="13">
      <c r="C860" s="2"/>
      <c r="D860" s="2"/>
      <c r="E860" s="2"/>
      <c r="F860" s="2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3:38" ht="13">
      <c r="C861" s="2"/>
      <c r="D861" s="2"/>
      <c r="E861" s="2"/>
      <c r="F861" s="2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3:38" ht="13">
      <c r="C862" s="2"/>
      <c r="D862" s="2"/>
      <c r="E862" s="2"/>
      <c r="F862" s="2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3:38" ht="13">
      <c r="C863" s="2"/>
      <c r="D863" s="2"/>
      <c r="E863" s="2"/>
      <c r="F863" s="2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3:38" ht="13">
      <c r="C864" s="2"/>
      <c r="D864" s="2"/>
      <c r="E864" s="2"/>
      <c r="F864" s="2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3:38" ht="13">
      <c r="C865" s="2"/>
      <c r="D865" s="2"/>
      <c r="E865" s="2"/>
      <c r="F865" s="2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3:38" ht="13">
      <c r="C866" s="2"/>
      <c r="D866" s="2"/>
      <c r="E866" s="2"/>
      <c r="F866" s="2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3:38" ht="13">
      <c r="C867" s="2"/>
      <c r="D867" s="2"/>
      <c r="E867" s="2"/>
      <c r="F867" s="2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3:38" ht="13">
      <c r="C868" s="2"/>
      <c r="D868" s="2"/>
      <c r="E868" s="2"/>
      <c r="F868" s="2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3:38" ht="13">
      <c r="C869" s="2"/>
      <c r="D869" s="2"/>
      <c r="E869" s="2"/>
      <c r="F869" s="2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3:38" ht="13">
      <c r="C870" s="2"/>
      <c r="D870" s="2"/>
      <c r="E870" s="2"/>
      <c r="F870" s="2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3:38" ht="13">
      <c r="C871" s="2"/>
      <c r="D871" s="2"/>
      <c r="E871" s="2"/>
      <c r="F871" s="2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3:38" ht="13">
      <c r="C872" s="2"/>
      <c r="D872" s="2"/>
      <c r="E872" s="2"/>
      <c r="F872" s="2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3:38" ht="13">
      <c r="C873" s="2"/>
      <c r="D873" s="2"/>
      <c r="E873" s="2"/>
      <c r="F873" s="2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3:38" ht="13">
      <c r="C874" s="2"/>
      <c r="D874" s="2"/>
      <c r="E874" s="2"/>
      <c r="F874" s="2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3:38" ht="13">
      <c r="C875" s="2"/>
      <c r="D875" s="2"/>
      <c r="E875" s="2"/>
      <c r="F875" s="2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3:38" ht="13">
      <c r="C876" s="2"/>
      <c r="D876" s="2"/>
      <c r="E876" s="2"/>
      <c r="F876" s="2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3:38" ht="13">
      <c r="C877" s="2"/>
      <c r="D877" s="2"/>
      <c r="E877" s="2"/>
      <c r="F877" s="2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3:38" ht="13">
      <c r="C878" s="2"/>
      <c r="D878" s="2"/>
      <c r="E878" s="2"/>
      <c r="F878" s="2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3:38" ht="13">
      <c r="C879" s="2"/>
      <c r="D879" s="2"/>
      <c r="E879" s="2"/>
      <c r="F879" s="2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3:38" ht="13">
      <c r="C880" s="2"/>
      <c r="D880" s="2"/>
      <c r="E880" s="2"/>
      <c r="F880" s="2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3:38" ht="13">
      <c r="C881" s="2"/>
      <c r="D881" s="2"/>
      <c r="E881" s="2"/>
      <c r="F881" s="2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3:38" ht="13">
      <c r="C882" s="2"/>
      <c r="D882" s="2"/>
      <c r="E882" s="2"/>
      <c r="F882" s="2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3:38" ht="13">
      <c r="C883" s="2"/>
      <c r="D883" s="2"/>
      <c r="E883" s="2"/>
      <c r="F883" s="2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3:38" ht="13">
      <c r="C884" s="2"/>
      <c r="D884" s="2"/>
      <c r="E884" s="2"/>
      <c r="F884" s="2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3:38" ht="13">
      <c r="C885" s="2"/>
      <c r="D885" s="2"/>
      <c r="E885" s="2"/>
      <c r="F885" s="2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3:38" ht="13">
      <c r="C886" s="2"/>
      <c r="D886" s="2"/>
      <c r="E886" s="2"/>
      <c r="F886" s="2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3:38" ht="13">
      <c r="C887" s="2"/>
      <c r="D887" s="2"/>
      <c r="E887" s="2"/>
      <c r="F887" s="2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3:38" ht="13">
      <c r="C888" s="2"/>
      <c r="D888" s="2"/>
      <c r="E888" s="2"/>
      <c r="F888" s="2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3:38" ht="13">
      <c r="C889" s="2"/>
      <c r="D889" s="2"/>
      <c r="E889" s="2"/>
      <c r="F889" s="2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3:38" ht="13">
      <c r="C890" s="2"/>
      <c r="D890" s="2"/>
      <c r="E890" s="2"/>
      <c r="F890" s="2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3:38" ht="13">
      <c r="C891" s="2"/>
      <c r="D891" s="2"/>
      <c r="E891" s="2"/>
      <c r="F891" s="2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3:38" ht="13">
      <c r="C892" s="2"/>
      <c r="D892" s="2"/>
      <c r="E892" s="2"/>
      <c r="F892" s="2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3:38" ht="13">
      <c r="C893" s="2"/>
      <c r="D893" s="2"/>
      <c r="E893" s="2"/>
      <c r="F893" s="2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3:38" ht="13">
      <c r="C894" s="2"/>
      <c r="D894" s="2"/>
      <c r="E894" s="2"/>
      <c r="F894" s="2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3:38" ht="13">
      <c r="C895" s="2"/>
      <c r="D895" s="2"/>
      <c r="E895" s="2"/>
      <c r="F895" s="2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3:38" ht="13">
      <c r="C896" s="2"/>
      <c r="D896" s="2"/>
      <c r="E896" s="2"/>
      <c r="F896" s="2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3:38" ht="13">
      <c r="C897" s="2"/>
      <c r="D897" s="2"/>
      <c r="E897" s="2"/>
      <c r="F897" s="2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3:38" ht="13">
      <c r="C898" s="2"/>
      <c r="D898" s="2"/>
      <c r="E898" s="2"/>
      <c r="F898" s="2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3:38" ht="13">
      <c r="C899" s="2"/>
      <c r="D899" s="2"/>
      <c r="E899" s="2"/>
      <c r="F899" s="2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3:38" ht="13">
      <c r="C900" s="2"/>
      <c r="D900" s="2"/>
      <c r="E900" s="2"/>
      <c r="F900" s="2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3:38" ht="13">
      <c r="C901" s="2"/>
      <c r="D901" s="2"/>
      <c r="E901" s="2"/>
      <c r="F901" s="2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3:38" ht="13">
      <c r="C902" s="2"/>
      <c r="D902" s="2"/>
      <c r="E902" s="2"/>
      <c r="F902" s="2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3:38" ht="13">
      <c r="C903" s="2"/>
      <c r="D903" s="2"/>
      <c r="E903" s="2"/>
      <c r="F903" s="2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3:38" ht="13">
      <c r="C904" s="2"/>
      <c r="D904" s="2"/>
      <c r="E904" s="2"/>
      <c r="F904" s="2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3:38" ht="13">
      <c r="C905" s="2"/>
      <c r="D905" s="2"/>
      <c r="E905" s="2"/>
      <c r="F905" s="2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3:38" ht="13">
      <c r="C906" s="2"/>
      <c r="D906" s="2"/>
      <c r="E906" s="2"/>
      <c r="F906" s="2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3:38" ht="13">
      <c r="C907" s="2"/>
      <c r="D907" s="2"/>
      <c r="E907" s="2"/>
      <c r="F907" s="2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3:38" ht="13">
      <c r="C908" s="2"/>
      <c r="D908" s="2"/>
      <c r="E908" s="2"/>
      <c r="F908" s="2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3:38" ht="13">
      <c r="C909" s="2"/>
      <c r="D909" s="2"/>
      <c r="E909" s="2"/>
      <c r="F909" s="2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3:38" ht="13">
      <c r="C910" s="2"/>
      <c r="D910" s="2"/>
      <c r="E910" s="2"/>
      <c r="F910" s="2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3:38" ht="13">
      <c r="C911" s="2"/>
      <c r="D911" s="2"/>
      <c r="E911" s="2"/>
      <c r="F911" s="2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3:38" ht="13">
      <c r="C912" s="2"/>
      <c r="D912" s="2"/>
      <c r="E912" s="2"/>
      <c r="F912" s="2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3:38" ht="13">
      <c r="C913" s="2"/>
      <c r="D913" s="2"/>
      <c r="E913" s="2"/>
      <c r="F913" s="2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3:38" ht="13">
      <c r="C914" s="2"/>
      <c r="D914" s="2"/>
      <c r="E914" s="2"/>
      <c r="F914" s="2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3:38" ht="13">
      <c r="C915" s="2"/>
      <c r="D915" s="2"/>
      <c r="E915" s="2"/>
      <c r="F915" s="2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3:38" ht="13">
      <c r="C916" s="2"/>
      <c r="D916" s="2"/>
      <c r="E916" s="2"/>
      <c r="F916" s="2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3:38" ht="13">
      <c r="C917" s="2"/>
      <c r="D917" s="2"/>
      <c r="E917" s="2"/>
      <c r="F917" s="2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3:38" ht="13">
      <c r="C918" s="2"/>
      <c r="D918" s="2"/>
      <c r="E918" s="2"/>
      <c r="F918" s="2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3:38" ht="13">
      <c r="C919" s="2"/>
      <c r="D919" s="2"/>
      <c r="E919" s="2"/>
      <c r="F919" s="2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3:38" ht="13">
      <c r="C920" s="2"/>
      <c r="D920" s="2"/>
      <c r="E920" s="2"/>
      <c r="F920" s="2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3:38" ht="13">
      <c r="C921" s="2"/>
      <c r="D921" s="2"/>
      <c r="E921" s="2"/>
      <c r="F921" s="2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3:38" ht="13">
      <c r="C922" s="2"/>
      <c r="D922" s="2"/>
      <c r="E922" s="2"/>
      <c r="F922" s="2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3:38" ht="13">
      <c r="C923" s="2"/>
      <c r="D923" s="2"/>
      <c r="E923" s="2"/>
      <c r="F923" s="2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3:38" ht="13">
      <c r="C924" s="2"/>
      <c r="D924" s="2"/>
      <c r="E924" s="2"/>
      <c r="F924" s="2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3:38" ht="13">
      <c r="C925" s="2"/>
      <c r="D925" s="2"/>
      <c r="E925" s="2"/>
      <c r="F925" s="2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3:38" ht="13">
      <c r="C926" s="2"/>
      <c r="D926" s="2"/>
      <c r="E926" s="2"/>
      <c r="F926" s="2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3:38" ht="13">
      <c r="C927" s="2"/>
      <c r="D927" s="2"/>
      <c r="E927" s="2"/>
      <c r="F927" s="2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3:38" ht="13">
      <c r="C928" s="2"/>
      <c r="D928" s="2"/>
      <c r="E928" s="2"/>
      <c r="F928" s="2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3:38" ht="13">
      <c r="C929" s="2"/>
      <c r="D929" s="2"/>
      <c r="E929" s="2"/>
      <c r="F929" s="2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3:38" ht="13">
      <c r="C930" s="2"/>
      <c r="D930" s="2"/>
      <c r="E930" s="2"/>
      <c r="F930" s="2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3:38" ht="13">
      <c r="C931" s="2"/>
      <c r="D931" s="2"/>
      <c r="E931" s="2"/>
      <c r="F931" s="2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3:38" ht="13">
      <c r="C932" s="2"/>
      <c r="D932" s="2"/>
      <c r="E932" s="2"/>
      <c r="F932" s="2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3:38" ht="13">
      <c r="C933" s="2"/>
      <c r="D933" s="2"/>
      <c r="E933" s="2"/>
      <c r="F933" s="2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3:38" ht="13">
      <c r="C934" s="2"/>
      <c r="D934" s="2"/>
      <c r="E934" s="2"/>
      <c r="F934" s="2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3:38" ht="13">
      <c r="C935" s="2"/>
      <c r="D935" s="2"/>
      <c r="E935" s="2"/>
      <c r="F935" s="2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3:38" ht="13">
      <c r="C936" s="2"/>
      <c r="D936" s="2"/>
      <c r="E936" s="2"/>
      <c r="F936" s="2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3:38" ht="13">
      <c r="C937" s="2"/>
      <c r="D937" s="2"/>
      <c r="E937" s="2"/>
      <c r="F937" s="2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3:38" ht="13">
      <c r="C938" s="2"/>
      <c r="D938" s="2"/>
      <c r="E938" s="2"/>
      <c r="F938" s="2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3:38" ht="13">
      <c r="C939" s="2"/>
      <c r="D939" s="2"/>
      <c r="E939" s="2"/>
      <c r="F939" s="2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3:38" ht="13">
      <c r="C940" s="2"/>
      <c r="D940" s="2"/>
      <c r="E940" s="2"/>
      <c r="F940" s="2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3:38" ht="13">
      <c r="C941" s="2"/>
      <c r="D941" s="2"/>
      <c r="E941" s="2"/>
      <c r="F941" s="2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3:38" ht="13">
      <c r="C942" s="2"/>
      <c r="D942" s="2"/>
      <c r="E942" s="2"/>
      <c r="F942" s="2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3:38" ht="13">
      <c r="C943" s="2"/>
      <c r="D943" s="2"/>
      <c r="E943" s="2"/>
      <c r="F943" s="2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3:38" ht="13">
      <c r="C944" s="2"/>
      <c r="D944" s="2"/>
      <c r="E944" s="2"/>
      <c r="F944" s="2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3:38" ht="13">
      <c r="C945" s="2"/>
      <c r="D945" s="2"/>
      <c r="E945" s="2"/>
      <c r="F945" s="2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3:38" ht="13">
      <c r="C946" s="2"/>
      <c r="D946" s="2"/>
      <c r="E946" s="2"/>
      <c r="F946" s="2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3:38" ht="13">
      <c r="C947" s="2"/>
      <c r="D947" s="2"/>
      <c r="E947" s="2"/>
      <c r="F947" s="2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3:38" ht="13">
      <c r="C948" s="2"/>
      <c r="D948" s="2"/>
      <c r="E948" s="2"/>
      <c r="F948" s="2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3:38" ht="13">
      <c r="C949" s="2"/>
      <c r="D949" s="2"/>
      <c r="E949" s="2"/>
      <c r="F949" s="2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3:38" ht="13">
      <c r="C950" s="2"/>
      <c r="D950" s="2"/>
      <c r="E950" s="2"/>
      <c r="F950" s="2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3:38" ht="13">
      <c r="C951" s="2"/>
      <c r="D951" s="2"/>
      <c r="E951" s="2"/>
      <c r="F951" s="2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3:38" ht="13">
      <c r="C952" s="2"/>
      <c r="D952" s="2"/>
      <c r="E952" s="2"/>
      <c r="F952" s="2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3:38" ht="13">
      <c r="C953" s="2"/>
      <c r="D953" s="2"/>
      <c r="E953" s="2"/>
      <c r="F953" s="2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3:38" ht="13">
      <c r="C954" s="2"/>
      <c r="D954" s="2"/>
      <c r="E954" s="2"/>
      <c r="F954" s="2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3:38" ht="13">
      <c r="C955" s="2"/>
      <c r="D955" s="2"/>
      <c r="E955" s="2"/>
      <c r="F955" s="2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3:38" ht="13">
      <c r="C956" s="2"/>
      <c r="D956" s="2"/>
      <c r="E956" s="2"/>
      <c r="F956" s="2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3:38" ht="13">
      <c r="C957" s="2"/>
      <c r="D957" s="2"/>
      <c r="E957" s="2"/>
      <c r="F957" s="2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3:38" ht="13">
      <c r="C958" s="2"/>
      <c r="D958" s="2"/>
      <c r="E958" s="2"/>
      <c r="F958" s="2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3:38" ht="13">
      <c r="C959" s="2"/>
      <c r="D959" s="2"/>
      <c r="E959" s="2"/>
      <c r="F959" s="2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3:38" ht="13">
      <c r="C960" s="2"/>
      <c r="D960" s="2"/>
      <c r="E960" s="2"/>
      <c r="F960" s="2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3:38" ht="13">
      <c r="C961" s="2"/>
      <c r="D961" s="2"/>
      <c r="E961" s="2"/>
      <c r="F961" s="2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3:38" ht="13">
      <c r="C962" s="2"/>
      <c r="D962" s="2"/>
      <c r="E962" s="2"/>
      <c r="F962" s="2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3:38" ht="13">
      <c r="C963" s="2"/>
      <c r="D963" s="2"/>
      <c r="E963" s="2"/>
      <c r="F963" s="2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3:38" ht="13">
      <c r="C964" s="2"/>
      <c r="D964" s="2"/>
      <c r="E964" s="2"/>
      <c r="F964" s="2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3:38" ht="13">
      <c r="C965" s="2"/>
      <c r="D965" s="2"/>
      <c r="E965" s="2"/>
      <c r="F965" s="2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3:38" ht="13">
      <c r="C966" s="2"/>
      <c r="D966" s="2"/>
      <c r="E966" s="2"/>
      <c r="F966" s="2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3:38" ht="13">
      <c r="C967" s="2"/>
      <c r="D967" s="2"/>
      <c r="E967" s="2"/>
      <c r="F967" s="2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3:38" ht="13">
      <c r="C968" s="2"/>
      <c r="D968" s="2"/>
      <c r="E968" s="2"/>
      <c r="F968" s="2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3:38" ht="13">
      <c r="C969" s="2"/>
      <c r="D969" s="2"/>
      <c r="E969" s="2"/>
      <c r="F969" s="2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3:38" ht="13">
      <c r="C970" s="2"/>
      <c r="D970" s="2"/>
      <c r="E970" s="2"/>
      <c r="F970" s="2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3:38" ht="13">
      <c r="C971" s="2"/>
      <c r="D971" s="2"/>
      <c r="E971" s="2"/>
      <c r="F971" s="2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3:38" ht="13">
      <c r="C972" s="2"/>
      <c r="D972" s="2"/>
      <c r="E972" s="2"/>
      <c r="F972" s="2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3:38" ht="13">
      <c r="C973" s="2"/>
      <c r="D973" s="2"/>
      <c r="E973" s="2"/>
      <c r="F973" s="2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3:38" ht="13">
      <c r="C974" s="2"/>
      <c r="D974" s="2"/>
      <c r="E974" s="2"/>
      <c r="F974" s="2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3:38" ht="13">
      <c r="C975" s="2"/>
      <c r="D975" s="2"/>
      <c r="E975" s="2"/>
      <c r="F975" s="2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3:38" ht="13">
      <c r="C976" s="2"/>
      <c r="D976" s="2"/>
      <c r="E976" s="2"/>
      <c r="F976" s="2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3:38" ht="13">
      <c r="C977" s="2"/>
      <c r="D977" s="2"/>
      <c r="E977" s="2"/>
      <c r="F977" s="2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3:38" ht="13">
      <c r="C978" s="2"/>
      <c r="D978" s="2"/>
      <c r="E978" s="2"/>
      <c r="F978" s="2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3:38" ht="13">
      <c r="C979" s="2"/>
      <c r="D979" s="2"/>
      <c r="E979" s="2"/>
      <c r="F979" s="2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3:38" ht="13">
      <c r="C980" s="2"/>
      <c r="D980" s="2"/>
      <c r="E980" s="2"/>
      <c r="F980" s="2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3:38" ht="13">
      <c r="C981" s="2"/>
      <c r="D981" s="2"/>
      <c r="E981" s="2"/>
      <c r="F981" s="2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3:38" ht="13">
      <c r="C982" s="2"/>
      <c r="D982" s="2"/>
      <c r="E982" s="2"/>
      <c r="F982" s="2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3:38" ht="13">
      <c r="C983" s="2"/>
      <c r="D983" s="2"/>
      <c r="E983" s="2"/>
      <c r="F983" s="2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3:38" ht="13">
      <c r="C984" s="2"/>
      <c r="D984" s="2"/>
      <c r="E984" s="2"/>
      <c r="F984" s="2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3:38" ht="13">
      <c r="C985" s="2"/>
      <c r="D985" s="2"/>
      <c r="E985" s="2"/>
      <c r="F985" s="2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3:38" ht="13">
      <c r="C986" s="2"/>
      <c r="D986" s="2"/>
      <c r="E986" s="2"/>
      <c r="F986" s="2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3:38" ht="13">
      <c r="C987" s="2"/>
      <c r="D987" s="2"/>
      <c r="E987" s="2"/>
      <c r="F987" s="2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3:38" ht="13">
      <c r="C988" s="2"/>
      <c r="D988" s="2"/>
      <c r="E988" s="2"/>
      <c r="F988" s="2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3:38" ht="13">
      <c r="C989" s="2"/>
      <c r="D989" s="2"/>
      <c r="E989" s="2"/>
      <c r="F989" s="2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3:38" ht="13">
      <c r="C990" s="2"/>
      <c r="D990" s="2"/>
      <c r="E990" s="2"/>
      <c r="F990" s="2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3:38" ht="13">
      <c r="C991" s="2"/>
      <c r="D991" s="2"/>
      <c r="E991" s="2"/>
      <c r="F991" s="2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3:38" ht="13">
      <c r="C992" s="2"/>
      <c r="D992" s="2"/>
      <c r="E992" s="2"/>
      <c r="F992" s="2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3:38" ht="13">
      <c r="C993" s="2"/>
      <c r="D993" s="2"/>
      <c r="E993" s="2"/>
      <c r="F993" s="2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3:38" ht="13">
      <c r="C994" s="2"/>
      <c r="D994" s="2"/>
      <c r="E994" s="2"/>
      <c r="F994" s="2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3:38" ht="13">
      <c r="C995" s="2"/>
      <c r="D995" s="2"/>
      <c r="E995" s="2"/>
      <c r="F995" s="2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3:38" ht="13">
      <c r="C996" s="2"/>
      <c r="D996" s="2"/>
      <c r="E996" s="2"/>
      <c r="F996" s="2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3:38" ht="13">
      <c r="C997" s="2"/>
      <c r="D997" s="2"/>
      <c r="E997" s="2"/>
      <c r="F997" s="2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3:38" ht="13">
      <c r="C998" s="2"/>
      <c r="D998" s="2"/>
      <c r="E998" s="2"/>
      <c r="F998" s="2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3:38" ht="13">
      <c r="C999" s="2"/>
      <c r="D999" s="2"/>
      <c r="E999" s="2"/>
      <c r="F999" s="2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3:38" ht="13">
      <c r="C1000" s="2"/>
      <c r="D1000" s="2"/>
      <c r="E1000" s="2"/>
      <c r="F1000" s="2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3:38" ht="13">
      <c r="C1001" s="2"/>
      <c r="D1001" s="2"/>
      <c r="E1001" s="2"/>
      <c r="F1001" s="28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3:38" ht="13">
      <c r="C1002" s="2"/>
      <c r="D1002" s="2"/>
      <c r="E1002" s="2"/>
      <c r="F1002" s="28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3:38" ht="13">
      <c r="C1003" s="2"/>
      <c r="D1003" s="2"/>
      <c r="E1003" s="2"/>
      <c r="F1003" s="28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3:38" ht="13">
      <c r="C1004" s="2"/>
      <c r="D1004" s="2"/>
      <c r="E1004" s="2"/>
      <c r="F1004" s="28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3:38" ht="13">
      <c r="C1005" s="2"/>
      <c r="D1005" s="2"/>
      <c r="E1005" s="2"/>
      <c r="F1005" s="28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3:38" ht="13">
      <c r="C1006" s="2"/>
      <c r="D1006" s="2"/>
      <c r="E1006" s="2"/>
      <c r="F1006" s="28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3:38" ht="13">
      <c r="C1007" s="2"/>
      <c r="D1007" s="2"/>
      <c r="E1007" s="2"/>
      <c r="F1007" s="28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3:38" ht="13">
      <c r="C1008" s="2"/>
      <c r="D1008" s="2"/>
      <c r="E1008" s="2"/>
      <c r="F1008" s="28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3:38" ht="13">
      <c r="C1009" s="2"/>
      <c r="D1009" s="2"/>
      <c r="E1009" s="2"/>
      <c r="F1009" s="28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3:38" ht="13">
      <c r="C1010" s="2"/>
      <c r="D1010" s="2"/>
      <c r="E1010" s="2"/>
      <c r="F1010" s="28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3:38" ht="13">
      <c r="C1011" s="2"/>
      <c r="D1011" s="2"/>
      <c r="E1011" s="2"/>
      <c r="F1011" s="28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3:38" ht="13">
      <c r="C1012" s="2"/>
      <c r="D1012" s="2"/>
      <c r="E1012" s="2"/>
      <c r="F1012" s="28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3:38" ht="13">
      <c r="C1013" s="2"/>
      <c r="D1013" s="2"/>
      <c r="E1013" s="2"/>
      <c r="F1013" s="28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3:38" ht="13">
      <c r="C1014" s="2"/>
      <c r="D1014" s="2"/>
      <c r="E1014" s="2"/>
      <c r="F1014" s="28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3:38" ht="13">
      <c r="C1015" s="2"/>
      <c r="D1015" s="2"/>
      <c r="E1015" s="2"/>
      <c r="F1015" s="28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3:38" ht="13">
      <c r="C1016" s="2"/>
      <c r="D1016" s="2"/>
      <c r="E1016" s="2"/>
      <c r="F1016" s="28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3:38" ht="13">
      <c r="C1017" s="2"/>
      <c r="D1017" s="2"/>
      <c r="E1017" s="2"/>
      <c r="F1017" s="28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3:38" ht="13">
      <c r="C1018" s="2"/>
      <c r="D1018" s="2"/>
      <c r="E1018" s="2"/>
      <c r="F1018" s="28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3:38" ht="13">
      <c r="C1019" s="2"/>
      <c r="D1019" s="2"/>
      <c r="E1019" s="2"/>
      <c r="F1019" s="28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3:38" ht="13">
      <c r="C1020" s="2"/>
      <c r="D1020" s="2"/>
      <c r="E1020" s="2"/>
      <c r="F1020" s="28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3:38" ht="13">
      <c r="C1021" s="2"/>
      <c r="D1021" s="2"/>
      <c r="E1021" s="2"/>
      <c r="F1021" s="28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3:38" ht="13">
      <c r="C1022" s="2"/>
      <c r="D1022" s="2"/>
      <c r="E1022" s="2"/>
      <c r="F1022" s="28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3:38" ht="13">
      <c r="C1023" s="2"/>
      <c r="D1023" s="2"/>
      <c r="E1023" s="2"/>
      <c r="F1023" s="28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3:38" ht="13">
      <c r="C1024" s="2"/>
      <c r="D1024" s="2"/>
      <c r="E1024" s="2"/>
      <c r="F1024" s="28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1:38" ht="13">
      <c r="A1025" s="2"/>
      <c r="B1025" s="33"/>
      <c r="C1025" s="34"/>
      <c r="D1025" s="2"/>
      <c r="E1025" s="2"/>
      <c r="F1025" s="28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1:38" ht="13">
      <c r="A1026" s="2"/>
      <c r="B1026" s="33"/>
      <c r="C1026" s="34"/>
      <c r="D1026" s="2"/>
      <c r="E1026" s="2"/>
      <c r="F1026" s="28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1:38" ht="13">
      <c r="A1027" s="2"/>
      <c r="B1027" s="33"/>
      <c r="C1027" s="34"/>
      <c r="D1027" s="2"/>
      <c r="E1027" s="2"/>
      <c r="F1027" s="28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1:38" ht="13">
      <c r="A1028" s="2"/>
      <c r="B1028" s="33"/>
      <c r="C1028" s="34"/>
      <c r="D1028" s="2"/>
      <c r="E1028" s="2"/>
      <c r="F1028" s="28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1:38" ht="13">
      <c r="A1029" s="2"/>
      <c r="B1029" s="33"/>
      <c r="C1029" s="34"/>
      <c r="D1029" s="2"/>
      <c r="E1029" s="2"/>
      <c r="F1029" s="28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1:38" ht="13">
      <c r="A1030" s="2"/>
      <c r="B1030" s="33"/>
      <c r="C1030" s="34"/>
      <c r="D1030" s="2"/>
      <c r="E1030" s="2"/>
      <c r="F1030" s="28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1:38" ht="13">
      <c r="A1031" s="2"/>
      <c r="B1031" s="33"/>
      <c r="C1031" s="34"/>
      <c r="D1031" s="2"/>
      <c r="E1031" s="2"/>
      <c r="F1031" s="28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1:38" ht="13">
      <c r="A1032" s="2"/>
      <c r="B1032" s="33"/>
      <c r="C1032" s="34"/>
      <c r="D1032" s="2"/>
      <c r="E1032" s="2"/>
      <c r="F1032" s="28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1:38" ht="13">
      <c r="A1033" s="2"/>
      <c r="B1033" s="33"/>
      <c r="C1033" s="34"/>
      <c r="D1033" s="2"/>
      <c r="E1033" s="2"/>
      <c r="F1033" s="28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1:38" ht="13">
      <c r="A1034" s="2"/>
      <c r="B1034" s="33"/>
      <c r="C1034" s="34"/>
      <c r="D1034" s="2"/>
      <c r="E1034" s="2"/>
      <c r="F1034" s="28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1:38" ht="13">
      <c r="A1035" s="2"/>
      <c r="B1035" s="33"/>
      <c r="C1035" s="34"/>
      <c r="D1035" s="2"/>
      <c r="E1035" s="2"/>
      <c r="F1035" s="28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1:38" ht="13">
      <c r="A1036" s="2"/>
      <c r="B1036" s="33"/>
      <c r="C1036" s="34"/>
      <c r="D1036" s="2"/>
      <c r="E1036" s="2"/>
      <c r="F1036" s="28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1:38" ht="13">
      <c r="A1037" s="2"/>
      <c r="B1037" s="33"/>
      <c r="C1037" s="34"/>
      <c r="D1037" s="2"/>
      <c r="E1037" s="2"/>
      <c r="F1037" s="28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1:38" ht="13">
      <c r="A1038" s="2"/>
      <c r="B1038" s="33"/>
      <c r="C1038" s="34"/>
      <c r="D1038" s="2"/>
      <c r="E1038" s="2"/>
      <c r="F1038" s="28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</sheetData>
  <conditionalFormatting sqref="B9">
    <cfRule type="containsText" dxfId="47" priority="3" operator="containsText" text="RDC">
      <formula>NOT(ISERROR(SEARCH(("RDC"),(B9))))</formula>
    </cfRule>
  </conditionalFormatting>
  <conditionalFormatting sqref="B9">
    <cfRule type="containsText" dxfId="46" priority="4" operator="containsText" text="FLEXI">
      <formula>NOT(ISERROR(SEARCH(("FLEXI"),(B9))))</formula>
    </cfRule>
  </conditionalFormatting>
  <conditionalFormatting sqref="B9">
    <cfRule type="containsText" dxfId="45" priority="5" operator="containsText" text="PHF">
      <formula>NOT(ISERROR(SEARCH(("PHF"),(B9))))</formula>
    </cfRule>
  </conditionalFormatting>
  <conditionalFormatting sqref="B9 I6 F4:H4">
    <cfRule type="containsText" dxfId="44" priority="6" operator="containsText" text="HSC">
      <formula>NOT(ISERROR(SEARCH(("HSC"),(B4))))</formula>
    </cfRule>
  </conditionalFormatting>
  <conditionalFormatting sqref="B9">
    <cfRule type="containsText" dxfId="43" priority="7" operator="containsText" text="CSC">
      <formula>NOT(ISERROR(SEARCH(("CSC"),(B9))))</formula>
    </cfRule>
  </conditionalFormatting>
  <conditionalFormatting sqref="B9">
    <cfRule type="containsText" dxfId="42" priority="8" operator="containsText" text="XTM">
      <formula>NOT(ISERROR(SEARCH(("XTM"),(B9))))</formula>
    </cfRule>
  </conditionalFormatting>
  <conditionalFormatting sqref="B9">
    <cfRule type="containsText" dxfId="41" priority="9" operator="containsText" text="N/A">
      <formula>NOT(ISERROR(SEARCH(("N/A"),(B9))))</formula>
    </cfRule>
  </conditionalFormatting>
  <conditionalFormatting sqref="B9">
    <cfRule type="containsText" dxfId="40" priority="10" operator="containsText" text="Contact">
      <formula>NOT(ISERROR(SEARCH(("Contact"),(B9))))</formula>
    </cfRule>
  </conditionalFormatting>
  <conditionalFormatting sqref="I6 F4:H4">
    <cfRule type="containsText" dxfId="39" priority="11" operator="containsText" text="FLEXI C MENT ">
      <formula>NOT(ISERROR(SEARCH(("FLEXI C MENT "),(F4))))</formula>
    </cfRule>
  </conditionalFormatting>
  <conditionalFormatting sqref="F5 G5:H6">
    <cfRule type="expression" dxfId="38" priority="13">
      <formula>SEARCH("FLEXI C MENT", $F4)</formula>
    </cfRule>
  </conditionalFormatting>
  <conditionalFormatting sqref="F6:H6">
    <cfRule type="expression" dxfId="37" priority="14">
      <formula>SEARCH("FLEXI C MENT", $F4)</formula>
    </cfRule>
  </conditionalFormatting>
  <conditionalFormatting sqref="F6:H6">
    <cfRule type="expression" dxfId="36" priority="15">
      <formula>SEARCH("HSC", $F4)</formula>
    </cfRule>
  </conditionalFormatting>
  <conditionalFormatting sqref="F5 G5:H6">
    <cfRule type="expression" dxfId="35" priority="16">
      <formula>"&lt;&lt;&lt; Recomened Stabilizer  "</formula>
    </cfRule>
  </conditionalFormatting>
  <conditionalFormatting sqref="F7:H7">
    <cfRule type="expression" dxfId="34" priority="17">
      <formula>SEARCH("FLEXI C MENT", $F4)</formula>
    </cfRule>
  </conditionalFormatting>
  <conditionalFormatting sqref="F8:H8">
    <cfRule type="expression" dxfId="33" priority="18">
      <formula>SEARCH("FLEXI C MENT", $F4)</formula>
    </cfRule>
  </conditionalFormatting>
  <conditionalFormatting sqref="F3">
    <cfRule type="expression" dxfId="32" priority="19">
      <formula>SEARCH("FLEXI C MENT", $F4)</formula>
    </cfRule>
  </conditionalFormatting>
  <conditionalFormatting sqref="F9:H9">
    <cfRule type="expression" dxfId="31" priority="20">
      <formula>SEARCH("FLEXI C MENT", $F4)</formula>
    </cfRule>
  </conditionalFormatting>
  <conditionalFormatting sqref="F10:H11">
    <cfRule type="expression" dxfId="30" priority="21">
      <formula>SEARCH("FLEXI C MENT", $F4)</formula>
    </cfRule>
  </conditionalFormatting>
  <conditionalFormatting sqref="F12:H12">
    <cfRule type="expression" dxfId="29" priority="22">
      <formula>SEARCH("FLEXI C MENT", $F4)</formula>
    </cfRule>
  </conditionalFormatting>
  <conditionalFormatting sqref="G4:H4">
    <cfRule type="expression" dxfId="28" priority="23">
      <formula>SEARCH("FLEXI C MENT", $F4)</formula>
    </cfRule>
  </conditionalFormatting>
  <conditionalFormatting sqref="G3:H3">
    <cfRule type="expression" dxfId="27" priority="24">
      <formula>SEARCH("FLEXI C MENT", $F4)</formula>
    </cfRule>
  </conditionalFormatting>
  <conditionalFormatting sqref="F7:H7">
    <cfRule type="expression" dxfId="26" priority="25">
      <formula>SEARCH("HSC", $F4)</formula>
    </cfRule>
  </conditionalFormatting>
  <conditionalFormatting sqref="G4:H4">
    <cfRule type="expression" dxfId="25" priority="26">
      <formula>SEARCH("HSC", $F4)</formula>
    </cfRule>
  </conditionalFormatting>
  <conditionalFormatting sqref="F10:H11">
    <cfRule type="expression" dxfId="24" priority="28">
      <formula>SEARCH("HSC", $F4)</formula>
    </cfRule>
  </conditionalFormatting>
  <conditionalFormatting sqref="F8:H8">
    <cfRule type="expression" dxfId="23" priority="29">
      <formula>SEARCH("HSC", $F4)</formula>
    </cfRule>
  </conditionalFormatting>
  <conditionalFormatting sqref="B13">
    <cfRule type="expression" dxfId="22" priority="30">
      <formula>SEARCH("FLEXI C MENT", $B9)</formula>
    </cfRule>
  </conditionalFormatting>
  <conditionalFormatting sqref="B16">
    <cfRule type="expression" dxfId="21" priority="35">
      <formula>SEARCH("FLEXI C MENT", $B9)</formula>
    </cfRule>
  </conditionalFormatting>
  <conditionalFormatting sqref="B12">
    <cfRule type="expression" dxfId="20" priority="36">
      <formula>SEARCH("FLEXI C MENT", $B9)</formula>
    </cfRule>
  </conditionalFormatting>
  <conditionalFormatting sqref="B12">
    <cfRule type="expression" dxfId="19" priority="37">
      <formula>SEARCH("HSC", $B9)</formula>
    </cfRule>
  </conditionalFormatting>
  <conditionalFormatting sqref="B15">
    <cfRule type="expression" dxfId="18" priority="38">
      <formula>SEARCH("HSC", $B9)</formula>
    </cfRule>
  </conditionalFormatting>
  <conditionalFormatting sqref="B17">
    <cfRule type="expression" dxfId="17" priority="40">
      <formula>SEARCH("FLEXI C MENT", $B9)</formula>
    </cfRule>
  </conditionalFormatting>
  <conditionalFormatting sqref="B19">
    <cfRule type="expression" dxfId="16" priority="41">
      <formula>SEARCH("FLEXI C MENT", $B9)</formula>
    </cfRule>
  </conditionalFormatting>
  <conditionalFormatting sqref="B16">
    <cfRule type="expression" dxfId="15" priority="42">
      <formula>SEARCH("HSC", $B9)</formula>
    </cfRule>
  </conditionalFormatting>
  <conditionalFormatting sqref="B17">
    <cfRule type="expression" dxfId="14" priority="43">
      <formula>SEARCH("HSC", $B9)</formula>
    </cfRule>
  </conditionalFormatting>
  <conditionalFormatting sqref="B19">
    <cfRule type="expression" dxfId="13" priority="45">
      <formula>SEARCH("HSC", $B9)</formula>
    </cfRule>
  </conditionalFormatting>
  <conditionalFormatting sqref="G2">
    <cfRule type="expression" dxfId="12" priority="80">
      <formula>SEARCH("FLEXI C MENT", #REF!)</formula>
    </cfRule>
  </conditionalFormatting>
  <conditionalFormatting sqref="F15">
    <cfRule type="expression" dxfId="11" priority="91">
      <formula>SEARCH("FLEXI C MENT", $F5)</formula>
    </cfRule>
  </conditionalFormatting>
  <conditionalFormatting sqref="B14">
    <cfRule type="expression" dxfId="10" priority="92">
      <formula>SEARCH("FLEXI C MENT", $F4)</formula>
    </cfRule>
  </conditionalFormatting>
  <conditionalFormatting sqref="B15">
    <cfRule type="expression" dxfId="9" priority="93">
      <formula>SEARCH("FLEXI C MENT", $F4)</formula>
    </cfRule>
  </conditionalFormatting>
  <conditionalFormatting sqref="B13">
    <cfRule type="expression" dxfId="8" priority="94">
      <formula>SEARCH("HSC", $F4)</formula>
    </cfRule>
  </conditionalFormatting>
  <conditionalFormatting sqref="B14">
    <cfRule type="expression" dxfId="7" priority="95">
      <formula>SEARCH("HSC", $F4)</formula>
    </cfRule>
  </conditionalFormatting>
  <conditionalFormatting sqref="B18">
    <cfRule type="expression" dxfId="6" priority="1">
      <formula>SEARCH("FLEXI C MENT", $B9)</formula>
    </cfRule>
  </conditionalFormatting>
  <conditionalFormatting sqref="B18">
    <cfRule type="expression" dxfId="5" priority="2">
      <formula>SEARCH("HSC", $B9)</formula>
    </cfRule>
  </conditionalFormatting>
  <dataValidations count="2">
    <dataValidation type="list" allowBlank="1" sqref="B7" xr:uid="{00000000-0002-0000-0000-000000000000}">
      <formula1>$M$2:$W$2</formula1>
    </dataValidation>
    <dataValidation type="list" allowBlank="1" sqref="B5" xr:uid="{00000000-0002-0000-0000-000004000000}">
      <formula1>$M$2:$M$15</formula1>
    </dataValidation>
  </dataValidations>
  <pageMargins left="0.7" right="0.7" top="0.75" bottom="0.75" header="0.3" footer="0.3"/>
  <pageSetup paperSize="9" scale="27" orientation="portrait" horizontalDpi="4294967293" r:id="rId1"/>
  <colBreaks count="1" manualBreakCount="1">
    <brk id="29" max="103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000-000001000000}">
          <x14:formula1>
            <xm:f>Sheet5!$U$3:$U$15</xm:f>
          </x14:formula1>
          <xm:sqref>B15</xm:sqref>
        </x14:dataValidation>
        <x14:dataValidation type="list" allowBlank="1" xr:uid="{00000000-0002-0000-0000-000002000000}">
          <x14:formula1>
            <xm:f>Sheet5!$M$3:$M$8</xm:f>
          </x14:formula1>
          <xm:sqref>B17</xm:sqref>
        </x14:dataValidation>
        <x14:dataValidation type="list" allowBlank="1" xr:uid="{00000000-0002-0000-0000-000003000000}">
          <x14:formula1>
            <xm:f>Sheet5!$O$3:$O$6</xm:f>
          </x14:formula1>
          <xm:sqref>B18</xm:sqref>
        </x14:dataValidation>
        <x14:dataValidation type="list" allowBlank="1" xr:uid="{00000000-0002-0000-0000-000005000000}">
          <x14:formula1>
            <xm:f>Sheet5!$A$3:$A$16</xm:f>
          </x14:formula1>
          <xm:sqref>B13</xm:sqref>
        </x14:dataValidation>
        <x14:dataValidation type="list" allowBlank="1" xr:uid="{00000000-0002-0000-0000-000006000000}">
          <x14:formula1>
            <xm:f>Sheet5!$S$3:$S$9</xm:f>
          </x14:formula1>
          <xm:sqref>B14</xm:sqref>
        </x14:dataValidation>
        <x14:dataValidation type="list" allowBlank="1" xr:uid="{00000000-0002-0000-0000-000007000000}">
          <x14:formula1>
            <xm:f>Sheet5!$K$3:$K$11</xm:f>
          </x14:formula1>
          <xm:sqref>B16</xm:sqref>
        </x14:dataValidation>
        <x14:dataValidation type="list" allowBlank="1" xr:uid="{00000000-0002-0000-0000-000008000000}">
          <x14:formula1>
            <xm:f>Sheet5!$Q$3:$Q$8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8"/>
  <sheetViews>
    <sheetView workbookViewId="0">
      <selection activeCell="B9" sqref="B9"/>
    </sheetView>
  </sheetViews>
  <sheetFormatPr defaultColWidth="14.453125" defaultRowHeight="15.75" customHeight="1"/>
  <cols>
    <col min="1" max="1" width="31.26953125" style="42" customWidth="1"/>
    <col min="2" max="10" width="14.453125" style="42"/>
    <col min="11" max="11" width="31.453125" style="42" customWidth="1"/>
    <col min="12" max="12" width="14.453125" style="42"/>
    <col min="13" max="13" width="28.54296875" style="42" customWidth="1"/>
    <col min="14" max="16384" width="14.453125" style="42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43" t="s">
        <v>37</v>
      </c>
      <c r="B2" s="43" t="s">
        <v>38</v>
      </c>
      <c r="C2" s="43" t="s">
        <v>39</v>
      </c>
      <c r="D2" s="43" t="s">
        <v>40</v>
      </c>
      <c r="E2" s="43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4" t="s">
        <v>47</v>
      </c>
      <c r="L2" s="45" t="s">
        <v>48</v>
      </c>
      <c r="M2" s="45" t="s">
        <v>49</v>
      </c>
      <c r="N2" s="45" t="s">
        <v>48</v>
      </c>
      <c r="O2" s="45" t="s">
        <v>50</v>
      </c>
      <c r="P2" s="45" t="s">
        <v>48</v>
      </c>
      <c r="Q2" s="46" t="s">
        <v>51</v>
      </c>
      <c r="R2" s="45" t="s">
        <v>48</v>
      </c>
      <c r="S2" s="46" t="s">
        <v>52</v>
      </c>
      <c r="T2" s="43" t="s">
        <v>53</v>
      </c>
      <c r="U2" s="43" t="s">
        <v>54</v>
      </c>
      <c r="V2" s="43" t="s">
        <v>55</v>
      </c>
      <c r="W2" s="47" t="s">
        <v>56</v>
      </c>
      <c r="X2" s="47" t="s">
        <v>57</v>
      </c>
      <c r="Y2" s="47" t="s">
        <v>58</v>
      </c>
      <c r="Z2" s="47" t="s">
        <v>59</v>
      </c>
      <c r="AA2" s="48" t="s">
        <v>60</v>
      </c>
    </row>
    <row r="3" spans="1:27" ht="15.75" customHeight="1">
      <c r="A3" s="49" t="s">
        <v>113</v>
      </c>
      <c r="B3" s="49" t="s">
        <v>113</v>
      </c>
      <c r="C3" s="49" t="s">
        <v>113</v>
      </c>
      <c r="D3" s="49" t="s">
        <v>113</v>
      </c>
      <c r="E3" s="49" t="s">
        <v>113</v>
      </c>
      <c r="F3" s="49" t="s">
        <v>113</v>
      </c>
      <c r="G3" s="49" t="s">
        <v>113</v>
      </c>
      <c r="H3" s="49" t="s">
        <v>113</v>
      </c>
      <c r="I3" s="49" t="s">
        <v>113</v>
      </c>
      <c r="J3" s="49" t="s">
        <v>113</v>
      </c>
      <c r="K3" s="49" t="s">
        <v>113</v>
      </c>
      <c r="L3" s="49" t="s">
        <v>113</v>
      </c>
      <c r="M3" s="49" t="s">
        <v>113</v>
      </c>
      <c r="N3" s="49" t="s">
        <v>113</v>
      </c>
      <c r="O3" s="49" t="s">
        <v>113</v>
      </c>
      <c r="P3" s="49" t="s">
        <v>113</v>
      </c>
      <c r="Q3" s="49" t="s">
        <v>113</v>
      </c>
      <c r="R3" s="49" t="s">
        <v>113</v>
      </c>
      <c r="S3" s="49" t="s">
        <v>113</v>
      </c>
      <c r="T3" s="50" t="s">
        <v>61</v>
      </c>
      <c r="U3" s="50" t="s">
        <v>62</v>
      </c>
      <c r="V3" s="50" t="str">
        <f>'HSC  Evaluation sheet '!B16</f>
        <v>---</v>
      </c>
      <c r="W3" s="50" t="str">
        <f>VLOOKUP($V$3,Sheet5!$K$2:$U$16,2,FALSE)</f>
        <v>---</v>
      </c>
      <c r="X3" s="51" t="str">
        <f>VLOOKUP($V$4,Sheet5!$M$2:$U$16,2,FALSE)</f>
        <v>---</v>
      </c>
      <c r="Y3" s="51" t="str">
        <f>VLOOKUP($V$5,Sheet5!$O$2:$U$16,2,FALSE)</f>
        <v>---</v>
      </c>
      <c r="Z3" s="52" t="str">
        <f>VLOOKUP($V$6,Sheet5!$Q$2:$U$16,2,FALSE)</f>
        <v>---</v>
      </c>
      <c r="AA3" s="53" t="e">
        <f t="shared" ref="AA3:AA16" si="0">W3+X3+Y3+Z3</f>
        <v>#VALUE!</v>
      </c>
    </row>
    <row r="4" spans="1:27" ht="15.75" customHeight="1">
      <c r="A4" s="54" t="s">
        <v>63</v>
      </c>
      <c r="B4" s="54">
        <v>1900</v>
      </c>
      <c r="C4" s="54" t="s">
        <v>64</v>
      </c>
      <c r="D4" s="55">
        <v>0.05</v>
      </c>
      <c r="E4" s="55" t="e">
        <f>D4+AA3</f>
        <v>#VALUE!</v>
      </c>
      <c r="F4" s="55" t="e">
        <f>E4*25%</f>
        <v>#VALUE!</v>
      </c>
      <c r="G4" s="54" t="e">
        <f t="shared" ref="G4:G16" si="1">B4*E4</f>
        <v>#VALUE!</v>
      </c>
      <c r="H4" s="54" t="e">
        <f t="shared" ref="H4:H16" si="2">G4*25%</f>
        <v>#VALUE!</v>
      </c>
      <c r="I4" s="54" t="e">
        <f t="shared" ref="I4:I16" si="3">G4/1000</f>
        <v>#VALUE!</v>
      </c>
      <c r="J4" s="54" t="e">
        <f t="shared" ref="J4:J16" si="4">I4*25%</f>
        <v>#VALUE!</v>
      </c>
      <c r="K4" s="56" t="s">
        <v>65</v>
      </c>
      <c r="L4" s="57">
        <v>0</v>
      </c>
      <c r="M4" s="56" t="s">
        <v>66</v>
      </c>
      <c r="N4" s="58">
        <v>5.0000000000000001E-3</v>
      </c>
      <c r="O4" s="56" t="s">
        <v>36</v>
      </c>
      <c r="P4" s="58">
        <v>6.9999999999999999E-4</v>
      </c>
      <c r="Q4" s="56" t="s">
        <v>67</v>
      </c>
      <c r="R4" s="59">
        <v>0</v>
      </c>
      <c r="S4" s="56" t="s">
        <v>68</v>
      </c>
      <c r="T4" s="54"/>
      <c r="U4" s="54">
        <v>50</v>
      </c>
      <c r="V4" s="50" t="str">
        <f>'HSC  Evaluation sheet '!B17</f>
        <v>---</v>
      </c>
      <c r="W4" s="50" t="str">
        <f>VLOOKUP($V$3,Sheet5!$K$2:$U$16,2,FALSE)</f>
        <v>---</v>
      </c>
      <c r="X4" s="51" t="str">
        <f>VLOOKUP($V$4,Sheet5!$M$2:$U$16,2,FALSE)</f>
        <v>---</v>
      </c>
      <c r="Y4" s="51" t="str">
        <f>VLOOKUP($V$5,Sheet5!$O$2:$U$16,2,FALSE)</f>
        <v>---</v>
      </c>
      <c r="Z4" s="52" t="str">
        <f>VLOOKUP($V$6,Sheet5!$Q$2:$U$16,2,FALSE)</f>
        <v>---</v>
      </c>
      <c r="AA4" s="53" t="e">
        <f t="shared" si="0"/>
        <v>#VALUE!</v>
      </c>
    </row>
    <row r="5" spans="1:27" ht="15.75" customHeight="1">
      <c r="A5" s="54" t="s">
        <v>69</v>
      </c>
      <c r="B5" s="54">
        <v>1900</v>
      </c>
      <c r="C5" s="54" t="s">
        <v>64</v>
      </c>
      <c r="D5" s="55">
        <v>0.05</v>
      </c>
      <c r="E5" s="55" t="e">
        <f t="shared" ref="E5:E16" si="5">D5+AA4</f>
        <v>#VALUE!</v>
      </c>
      <c r="F5" s="55" t="e">
        <f t="shared" ref="F5:F16" si="6">E5*25%</f>
        <v>#VALUE!</v>
      </c>
      <c r="G5" s="54" t="e">
        <f t="shared" si="1"/>
        <v>#VALUE!</v>
      </c>
      <c r="H5" s="54" t="e">
        <f t="shared" si="2"/>
        <v>#VALUE!</v>
      </c>
      <c r="I5" s="54" t="e">
        <f t="shared" si="3"/>
        <v>#VALUE!</v>
      </c>
      <c r="J5" s="54" t="e">
        <f t="shared" si="4"/>
        <v>#VALUE!</v>
      </c>
      <c r="K5" s="56" t="s">
        <v>70</v>
      </c>
      <c r="L5" s="58">
        <v>1.5E-3</v>
      </c>
      <c r="M5" s="56" t="s">
        <v>71</v>
      </c>
      <c r="N5" s="57">
        <v>0</v>
      </c>
      <c r="O5" s="56" t="s">
        <v>72</v>
      </c>
      <c r="P5" s="58">
        <v>0</v>
      </c>
      <c r="Q5" s="56" t="s">
        <v>73</v>
      </c>
      <c r="R5" s="60">
        <v>0.01</v>
      </c>
      <c r="S5" s="56" t="s">
        <v>74</v>
      </c>
      <c r="T5" s="54"/>
      <c r="U5" s="54">
        <v>75</v>
      </c>
      <c r="V5" s="50" t="str">
        <f>'HSC  Evaluation sheet '!B18</f>
        <v>---</v>
      </c>
      <c r="W5" s="50" t="str">
        <f>VLOOKUP($V$3,Sheet5!$K$2:$U$16,2,FALSE)</f>
        <v>---</v>
      </c>
      <c r="X5" s="51" t="str">
        <f>VLOOKUP($V$4,Sheet5!$M$2:$U$16,2,FALSE)</f>
        <v>---</v>
      </c>
      <c r="Y5" s="51" t="str">
        <f>VLOOKUP($V$5,Sheet5!$O$2:$U$16,2,FALSE)</f>
        <v>---</v>
      </c>
      <c r="Z5" s="52" t="str">
        <f>VLOOKUP($V$6,Sheet5!$Q$2:$U$16,2,FALSE)</f>
        <v>---</v>
      </c>
      <c r="AA5" s="53" t="e">
        <f t="shared" si="0"/>
        <v>#VALUE!</v>
      </c>
    </row>
    <row r="6" spans="1:27" ht="15.75" customHeight="1">
      <c r="A6" s="54" t="s">
        <v>75</v>
      </c>
      <c r="B6" s="54">
        <v>1900</v>
      </c>
      <c r="C6" s="54" t="s">
        <v>76</v>
      </c>
      <c r="D6" s="55">
        <v>0.04</v>
      </c>
      <c r="E6" s="55" t="e">
        <f t="shared" si="5"/>
        <v>#VALUE!</v>
      </c>
      <c r="F6" s="55" t="e">
        <f t="shared" si="6"/>
        <v>#VALUE!</v>
      </c>
      <c r="G6" s="54" t="e">
        <f t="shared" si="1"/>
        <v>#VALUE!</v>
      </c>
      <c r="H6" s="54" t="e">
        <f t="shared" si="2"/>
        <v>#VALUE!</v>
      </c>
      <c r="I6" s="54" t="e">
        <f t="shared" si="3"/>
        <v>#VALUE!</v>
      </c>
      <c r="J6" s="54" t="e">
        <f t="shared" si="4"/>
        <v>#VALUE!</v>
      </c>
      <c r="K6" s="56" t="s">
        <v>77</v>
      </c>
      <c r="L6" s="58">
        <v>2.5000000000000001E-3</v>
      </c>
      <c r="M6" s="56" t="s">
        <v>78</v>
      </c>
      <c r="N6" s="57">
        <v>-0.01</v>
      </c>
      <c r="O6" s="56" t="s">
        <v>79</v>
      </c>
      <c r="P6" s="58">
        <v>0</v>
      </c>
      <c r="Q6" s="56" t="s">
        <v>80</v>
      </c>
      <c r="R6" s="60">
        <v>7.0000000000000001E-3</v>
      </c>
      <c r="S6" s="56" t="s">
        <v>81</v>
      </c>
      <c r="T6" s="54"/>
      <c r="U6" s="54">
        <v>100</v>
      </c>
      <c r="V6" s="50" t="str">
        <f>'HSC  Evaluation sheet '!B19</f>
        <v>---</v>
      </c>
      <c r="W6" s="50" t="str">
        <f>VLOOKUP($V$3,Sheet5!$K$2:$U$16,2,FALSE)</f>
        <v>---</v>
      </c>
      <c r="X6" s="51" t="str">
        <f>VLOOKUP($V$4,Sheet5!$M$2:$U$16,2,FALSE)</f>
        <v>---</v>
      </c>
      <c r="Y6" s="51" t="str">
        <f>VLOOKUP($V$5,Sheet5!$O$2:$U$16,2,FALSE)</f>
        <v>---</v>
      </c>
      <c r="Z6" s="52" t="str">
        <f>VLOOKUP($V$6,Sheet5!$Q$2:$U$16,2,FALSE)</f>
        <v>---</v>
      </c>
      <c r="AA6" s="53" t="e">
        <f t="shared" si="0"/>
        <v>#VALUE!</v>
      </c>
    </row>
    <row r="7" spans="1:27" ht="15.75" customHeight="1">
      <c r="A7" s="54" t="s">
        <v>82</v>
      </c>
      <c r="B7" s="54">
        <v>1900</v>
      </c>
      <c r="C7" s="54" t="s">
        <v>83</v>
      </c>
      <c r="D7" s="55">
        <v>0.06</v>
      </c>
      <c r="E7" s="55" t="e">
        <f t="shared" si="5"/>
        <v>#VALUE!</v>
      </c>
      <c r="F7" s="55" t="e">
        <f t="shared" si="6"/>
        <v>#VALUE!</v>
      </c>
      <c r="G7" s="54" t="e">
        <f t="shared" si="1"/>
        <v>#VALUE!</v>
      </c>
      <c r="H7" s="54" t="e">
        <f t="shared" si="2"/>
        <v>#VALUE!</v>
      </c>
      <c r="I7" s="54" t="e">
        <f t="shared" si="3"/>
        <v>#VALUE!</v>
      </c>
      <c r="J7" s="54" t="e">
        <f t="shared" si="4"/>
        <v>#VALUE!</v>
      </c>
      <c r="K7" s="56" t="s">
        <v>84</v>
      </c>
      <c r="L7" s="58">
        <v>2.5000000000000001E-3</v>
      </c>
      <c r="M7" s="56" t="s">
        <v>85</v>
      </c>
      <c r="N7" s="57">
        <v>-0.01</v>
      </c>
      <c r="O7" s="56"/>
      <c r="P7" s="58">
        <v>0</v>
      </c>
      <c r="Q7" s="56" t="s">
        <v>86</v>
      </c>
      <c r="R7" s="59">
        <v>0.01</v>
      </c>
      <c r="S7" s="56" t="s">
        <v>87</v>
      </c>
      <c r="T7" s="54"/>
      <c r="U7" s="54">
        <v>125</v>
      </c>
      <c r="V7" s="50">
        <f>'HSC  Evaluation sheet '!B20</f>
        <v>0</v>
      </c>
      <c r="W7" s="50" t="str">
        <f>VLOOKUP($V$3,Sheet5!$K$2:$U$16,2,FALSE)</f>
        <v>---</v>
      </c>
      <c r="X7" s="51" t="str">
        <f>VLOOKUP($V$4,Sheet5!$M$2:$U$16,2,FALSE)</f>
        <v>---</v>
      </c>
      <c r="Y7" s="51" t="str">
        <f>VLOOKUP($V$5,Sheet5!$O$2:$U$16,2,FALSE)</f>
        <v>---</v>
      </c>
      <c r="Z7" s="52" t="str">
        <f>VLOOKUP($V$6,Sheet5!$Q$2:$U$16,2,FALSE)</f>
        <v>---</v>
      </c>
      <c r="AA7" s="53" t="e">
        <f t="shared" si="0"/>
        <v>#VALUE!</v>
      </c>
    </row>
    <row r="8" spans="1:27" ht="15.75" customHeight="1">
      <c r="A8" s="54" t="s">
        <v>88</v>
      </c>
      <c r="B8" s="54">
        <v>2000</v>
      </c>
      <c r="C8" s="54" t="s">
        <v>64</v>
      </c>
      <c r="D8" s="55">
        <v>0.05</v>
      </c>
      <c r="E8" s="55" t="e">
        <f t="shared" si="5"/>
        <v>#VALUE!</v>
      </c>
      <c r="F8" s="55" t="e">
        <f t="shared" si="6"/>
        <v>#VALUE!</v>
      </c>
      <c r="G8" s="54" t="e">
        <f t="shared" si="1"/>
        <v>#VALUE!</v>
      </c>
      <c r="H8" s="54" t="e">
        <f t="shared" si="2"/>
        <v>#VALUE!</v>
      </c>
      <c r="I8" s="54" t="e">
        <f t="shared" si="3"/>
        <v>#VALUE!</v>
      </c>
      <c r="J8" s="54" t="e">
        <f t="shared" si="4"/>
        <v>#VALUE!</v>
      </c>
      <c r="K8" s="56" t="s">
        <v>89</v>
      </c>
      <c r="L8" s="58">
        <v>2E-3</v>
      </c>
      <c r="M8" s="56" t="s">
        <v>90</v>
      </c>
      <c r="N8" s="1"/>
      <c r="O8" s="56"/>
      <c r="P8" s="58">
        <v>0</v>
      </c>
      <c r="Q8" s="56" t="s">
        <v>91</v>
      </c>
      <c r="R8" s="60">
        <v>2.5000000000000001E-3</v>
      </c>
      <c r="S8" s="56" t="s">
        <v>92</v>
      </c>
      <c r="T8" s="54"/>
      <c r="U8" s="54">
        <v>150</v>
      </c>
      <c r="V8" s="1"/>
      <c r="W8" s="50" t="str">
        <f>VLOOKUP($V$3,Sheet5!$K$2:$U$16,2,FALSE)</f>
        <v>---</v>
      </c>
      <c r="X8" s="51" t="str">
        <f>VLOOKUP($V$4,Sheet5!$M$2:$U$16,2,FALSE)</f>
        <v>---</v>
      </c>
      <c r="Y8" s="51" t="str">
        <f>VLOOKUP($V$5,Sheet5!$O$2:$U$16,2,FALSE)</f>
        <v>---</v>
      </c>
      <c r="Z8" s="52" t="str">
        <f>VLOOKUP($V$6,Sheet5!$Q$2:$U$16,2,FALSE)</f>
        <v>---</v>
      </c>
      <c r="AA8" s="53" t="e">
        <f t="shared" si="0"/>
        <v>#VALUE!</v>
      </c>
    </row>
    <row r="9" spans="1:27" ht="15.75" customHeight="1">
      <c r="A9" s="54" t="s">
        <v>93</v>
      </c>
      <c r="B9" s="54">
        <v>2000</v>
      </c>
      <c r="C9" s="54" t="s">
        <v>64</v>
      </c>
      <c r="D9" s="55">
        <v>5.5E-2</v>
      </c>
      <c r="E9" s="55" t="e">
        <f t="shared" si="5"/>
        <v>#VALUE!</v>
      </c>
      <c r="F9" s="55" t="e">
        <f t="shared" si="6"/>
        <v>#VALUE!</v>
      </c>
      <c r="G9" s="54" t="e">
        <f t="shared" si="1"/>
        <v>#VALUE!</v>
      </c>
      <c r="H9" s="54" t="e">
        <f t="shared" si="2"/>
        <v>#VALUE!</v>
      </c>
      <c r="I9" s="54" t="e">
        <f t="shared" si="3"/>
        <v>#VALUE!</v>
      </c>
      <c r="J9" s="54" t="e">
        <f t="shared" si="4"/>
        <v>#VALUE!</v>
      </c>
      <c r="K9" s="56" t="s">
        <v>94</v>
      </c>
      <c r="L9" s="58">
        <v>1E-3</v>
      </c>
      <c r="M9" s="56"/>
      <c r="N9" s="1"/>
      <c r="O9" s="56"/>
      <c r="P9" s="1"/>
      <c r="Q9" s="56"/>
      <c r="R9" s="56"/>
      <c r="S9" s="56" t="s">
        <v>95</v>
      </c>
      <c r="T9" s="54"/>
      <c r="U9" s="54">
        <v>200</v>
      </c>
      <c r="V9" s="1"/>
      <c r="W9" s="50" t="str">
        <f>VLOOKUP($V$3,Sheet5!$K$2:$U$16,2,FALSE)</f>
        <v>---</v>
      </c>
      <c r="X9" s="51" t="str">
        <f>VLOOKUP($V$4,Sheet5!$M$2:$U$16,2,FALSE)</f>
        <v>---</v>
      </c>
      <c r="Y9" s="51" t="str">
        <f>VLOOKUP($V$5,Sheet5!$O$2:$U$16,2,FALSE)</f>
        <v>---</v>
      </c>
      <c r="Z9" s="52" t="str">
        <f>VLOOKUP($V$6,Sheet5!$Q$2:$U$16,2,FALSE)</f>
        <v>---</v>
      </c>
      <c r="AA9" s="53" t="e">
        <f t="shared" si="0"/>
        <v>#VALUE!</v>
      </c>
    </row>
    <row r="10" spans="1:27" ht="15.75" customHeight="1">
      <c r="A10" s="54" t="s">
        <v>96</v>
      </c>
      <c r="B10" s="54">
        <v>1750</v>
      </c>
      <c r="C10" s="54" t="s">
        <v>64</v>
      </c>
      <c r="D10" s="55">
        <v>0.04</v>
      </c>
      <c r="E10" s="55" t="e">
        <f t="shared" si="5"/>
        <v>#VALUE!</v>
      </c>
      <c r="F10" s="55" t="e">
        <f t="shared" si="6"/>
        <v>#VALUE!</v>
      </c>
      <c r="G10" s="54" t="e">
        <f t="shared" si="1"/>
        <v>#VALUE!</v>
      </c>
      <c r="H10" s="54" t="e">
        <f t="shared" si="2"/>
        <v>#VALUE!</v>
      </c>
      <c r="I10" s="54" t="e">
        <f t="shared" si="3"/>
        <v>#VALUE!</v>
      </c>
      <c r="J10" s="54" t="e">
        <f t="shared" si="4"/>
        <v>#VALUE!</v>
      </c>
      <c r="K10" s="56" t="s">
        <v>97</v>
      </c>
      <c r="L10" s="57">
        <v>0</v>
      </c>
      <c r="M10" s="56"/>
      <c r="N10" s="1"/>
      <c r="O10" s="56"/>
      <c r="P10" s="56"/>
      <c r="Q10" s="56"/>
      <c r="R10" s="56"/>
      <c r="S10" s="56"/>
      <c r="T10" s="54"/>
      <c r="U10" s="54">
        <v>250</v>
      </c>
      <c r="V10" s="1"/>
      <c r="W10" s="50" t="str">
        <f>VLOOKUP($V$3,Sheet5!$K$2:$U$16,2,FALSE)</f>
        <v>---</v>
      </c>
      <c r="X10" s="51" t="str">
        <f>VLOOKUP($V$4,Sheet5!$M$2:$U$16,2,FALSE)</f>
        <v>---</v>
      </c>
      <c r="Y10" s="51" t="str">
        <f>VLOOKUP($V$5,Sheet5!$O$2:$U$16,2,FALSE)</f>
        <v>---</v>
      </c>
      <c r="Z10" s="52" t="str">
        <f>VLOOKUP($V$6,Sheet5!$Q$2:$U$16,2,FALSE)</f>
        <v>---</v>
      </c>
      <c r="AA10" s="53" t="e">
        <f t="shared" si="0"/>
        <v>#VALUE!</v>
      </c>
    </row>
    <row r="11" spans="1:27" ht="15.75" customHeight="1">
      <c r="A11" s="54" t="s">
        <v>98</v>
      </c>
      <c r="B11" s="54">
        <v>1900</v>
      </c>
      <c r="C11" s="54" t="s">
        <v>76</v>
      </c>
      <c r="D11" s="55">
        <v>0.05</v>
      </c>
      <c r="E11" s="55" t="e">
        <f t="shared" si="5"/>
        <v>#VALUE!</v>
      </c>
      <c r="F11" s="55" t="e">
        <f t="shared" si="6"/>
        <v>#VALUE!</v>
      </c>
      <c r="G11" s="54" t="e">
        <f t="shared" si="1"/>
        <v>#VALUE!</v>
      </c>
      <c r="H11" s="54" t="e">
        <f t="shared" si="2"/>
        <v>#VALUE!</v>
      </c>
      <c r="I11" s="54" t="e">
        <f t="shared" si="3"/>
        <v>#VALUE!</v>
      </c>
      <c r="J11" s="54" t="e">
        <f t="shared" si="4"/>
        <v>#VALUE!</v>
      </c>
      <c r="K11" s="56" t="s">
        <v>99</v>
      </c>
      <c r="L11" s="57">
        <v>0</v>
      </c>
      <c r="M11" s="56"/>
      <c r="N11" s="1"/>
      <c r="O11" s="56"/>
      <c r="P11" s="56"/>
      <c r="Q11" s="56"/>
      <c r="R11" s="56"/>
      <c r="S11" s="56"/>
      <c r="T11" s="54"/>
      <c r="U11" s="54">
        <v>300</v>
      </c>
      <c r="V11" s="1"/>
      <c r="W11" s="50" t="str">
        <f>VLOOKUP($V$3,Sheet5!$K$2:$U$16,2,FALSE)</f>
        <v>---</v>
      </c>
      <c r="X11" s="51" t="str">
        <f>VLOOKUP($V$4,Sheet5!$M$2:$U$16,2,FALSE)</f>
        <v>---</v>
      </c>
      <c r="Y11" s="51" t="str">
        <f>VLOOKUP($V$5,Sheet5!$O$2:$U$16,2,FALSE)</f>
        <v>---</v>
      </c>
      <c r="Z11" s="52" t="str">
        <f>VLOOKUP($V$6,Sheet5!$Q$2:$U$16,2,FALSE)</f>
        <v>---</v>
      </c>
      <c r="AA11" s="53" t="e">
        <f t="shared" si="0"/>
        <v>#VALUE!</v>
      </c>
    </row>
    <row r="12" spans="1:27" ht="15.75" customHeight="1">
      <c r="A12" s="54" t="s">
        <v>100</v>
      </c>
      <c r="B12" s="54">
        <v>1900</v>
      </c>
      <c r="C12" s="54" t="s">
        <v>76</v>
      </c>
      <c r="D12" s="55">
        <v>0.05</v>
      </c>
      <c r="E12" s="55" t="e">
        <f t="shared" si="5"/>
        <v>#VALUE!</v>
      </c>
      <c r="F12" s="55" t="e">
        <f t="shared" si="6"/>
        <v>#VALUE!</v>
      </c>
      <c r="G12" s="54" t="e">
        <f t="shared" si="1"/>
        <v>#VALUE!</v>
      </c>
      <c r="H12" s="54" t="e">
        <f t="shared" si="2"/>
        <v>#VALUE!</v>
      </c>
      <c r="I12" s="54" t="e">
        <f t="shared" si="3"/>
        <v>#VALUE!</v>
      </c>
      <c r="J12" s="54" t="e">
        <f t="shared" si="4"/>
        <v>#VALUE!</v>
      </c>
      <c r="K12" s="61"/>
      <c r="L12" s="62"/>
      <c r="M12" s="62"/>
      <c r="N12" s="62"/>
      <c r="O12" s="62"/>
      <c r="P12" s="62"/>
      <c r="Q12" s="1"/>
      <c r="R12" s="1"/>
      <c r="S12" s="1"/>
      <c r="T12" s="54"/>
      <c r="U12" s="54">
        <v>350</v>
      </c>
      <c r="V12" s="1"/>
      <c r="W12" s="50" t="str">
        <f>VLOOKUP($V$3,Sheet5!$K$2:$U$16,2,FALSE)</f>
        <v>---</v>
      </c>
      <c r="X12" s="51" t="str">
        <f>VLOOKUP($V$4,Sheet5!$M$2:$U$16,2,FALSE)</f>
        <v>---</v>
      </c>
      <c r="Y12" s="51" t="str">
        <f>VLOOKUP($V$5,Sheet5!$O$2:$U$16,2,FALSE)</f>
        <v>---</v>
      </c>
      <c r="Z12" s="52" t="str">
        <f>VLOOKUP($V$6,Sheet5!$Q$2:$U$16,2,FALSE)</f>
        <v>---</v>
      </c>
      <c r="AA12" s="53" t="e">
        <f t="shared" si="0"/>
        <v>#VALUE!</v>
      </c>
    </row>
    <row r="13" spans="1:27" ht="15.75" customHeight="1">
      <c r="A13" s="54" t="s">
        <v>101</v>
      </c>
      <c r="B13" s="54">
        <v>2000</v>
      </c>
      <c r="C13" s="54" t="s">
        <v>64</v>
      </c>
      <c r="D13" s="55">
        <v>0.04</v>
      </c>
      <c r="E13" s="55" t="e">
        <f t="shared" si="5"/>
        <v>#VALUE!</v>
      </c>
      <c r="F13" s="55" t="e">
        <f t="shared" si="6"/>
        <v>#VALUE!</v>
      </c>
      <c r="G13" s="54" t="e">
        <f t="shared" si="1"/>
        <v>#VALUE!</v>
      </c>
      <c r="H13" s="54" t="e">
        <f t="shared" si="2"/>
        <v>#VALUE!</v>
      </c>
      <c r="I13" s="54" t="e">
        <f t="shared" si="3"/>
        <v>#VALUE!</v>
      </c>
      <c r="J13" s="54" t="e">
        <f t="shared" si="4"/>
        <v>#VALUE!</v>
      </c>
      <c r="K13" s="1"/>
      <c r="L13" s="1"/>
      <c r="M13" s="1"/>
      <c r="N13" s="1"/>
      <c r="O13" s="1"/>
      <c r="P13" s="1"/>
      <c r="Q13" s="1"/>
      <c r="R13" s="1"/>
      <c r="S13" s="1"/>
      <c r="T13" s="54"/>
      <c r="U13" s="54">
        <v>400</v>
      </c>
      <c r="V13" s="1"/>
      <c r="W13" s="50" t="str">
        <f>VLOOKUP($V$3,Sheet5!$K$2:$U$16,2,FALSE)</f>
        <v>---</v>
      </c>
      <c r="X13" s="51" t="str">
        <f>VLOOKUP($V$4,Sheet5!$M$2:$U$16,2,FALSE)</f>
        <v>---</v>
      </c>
      <c r="Y13" s="51" t="str">
        <f>VLOOKUP($V$5,Sheet5!$O$2:$U$16,2,FALSE)</f>
        <v>---</v>
      </c>
      <c r="Z13" s="52" t="str">
        <f>VLOOKUP($V$6,Sheet5!$Q$2:$U$16,2,FALSE)</f>
        <v>---</v>
      </c>
      <c r="AA13" s="53" t="e">
        <f t="shared" si="0"/>
        <v>#VALUE!</v>
      </c>
    </row>
    <row r="14" spans="1:27" ht="15.75" customHeight="1">
      <c r="A14" s="54" t="s">
        <v>102</v>
      </c>
      <c r="B14" s="54">
        <v>2000</v>
      </c>
      <c r="C14" s="54" t="s">
        <v>64</v>
      </c>
      <c r="D14" s="55">
        <v>0.04</v>
      </c>
      <c r="E14" s="55" t="e">
        <f t="shared" si="5"/>
        <v>#VALUE!</v>
      </c>
      <c r="F14" s="55" t="e">
        <f t="shared" si="6"/>
        <v>#VALUE!</v>
      </c>
      <c r="G14" s="54" t="e">
        <f t="shared" si="1"/>
        <v>#VALUE!</v>
      </c>
      <c r="H14" s="54" t="e">
        <f t="shared" si="2"/>
        <v>#VALUE!</v>
      </c>
      <c r="I14" s="54" t="e">
        <f t="shared" si="3"/>
        <v>#VALUE!</v>
      </c>
      <c r="J14" s="54" t="e">
        <f t="shared" si="4"/>
        <v>#VALUE!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54">
        <v>450</v>
      </c>
      <c r="V14" s="1"/>
      <c r="W14" s="50" t="str">
        <f>VLOOKUP($V$3,Sheet5!$K$2:$U$16,2,FALSE)</f>
        <v>---</v>
      </c>
      <c r="X14" s="51" t="str">
        <f>VLOOKUP($V$4,Sheet5!$M$2:$U$16,2,FALSE)</f>
        <v>---</v>
      </c>
      <c r="Y14" s="51" t="str">
        <f>VLOOKUP($V$5,Sheet5!$O$2:$U$16,2,FALSE)</f>
        <v>---</v>
      </c>
      <c r="Z14" s="52" t="str">
        <f>VLOOKUP($V$6,Sheet5!$Q$2:$U$16,2,FALSE)</f>
        <v>---</v>
      </c>
      <c r="AA14" s="53" t="e">
        <f t="shared" si="0"/>
        <v>#VALUE!</v>
      </c>
    </row>
    <row r="15" spans="1:27" ht="15.75" customHeight="1">
      <c r="A15" s="54" t="s">
        <v>103</v>
      </c>
      <c r="B15" s="54">
        <v>2000</v>
      </c>
      <c r="C15" s="54" t="s">
        <v>64</v>
      </c>
      <c r="D15" s="55">
        <v>0.1</v>
      </c>
      <c r="E15" s="55" t="e">
        <f t="shared" si="5"/>
        <v>#VALUE!</v>
      </c>
      <c r="F15" s="55" t="e">
        <f t="shared" si="6"/>
        <v>#VALUE!</v>
      </c>
      <c r="G15" s="54" t="e">
        <f t="shared" si="1"/>
        <v>#VALUE!</v>
      </c>
      <c r="H15" s="54" t="e">
        <f t="shared" si="2"/>
        <v>#VALUE!</v>
      </c>
      <c r="I15" s="54" t="e">
        <f t="shared" si="3"/>
        <v>#VALUE!</v>
      </c>
      <c r="J15" s="54" t="e">
        <f t="shared" si="4"/>
        <v>#VALUE!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54">
        <v>500</v>
      </c>
      <c r="V15" s="1"/>
      <c r="W15" s="50" t="str">
        <f>VLOOKUP($V$3,Sheet5!$K$2:$U$16,2,FALSE)</f>
        <v>---</v>
      </c>
      <c r="X15" s="51" t="str">
        <f>VLOOKUP($V$4,Sheet5!$M$2:$U$16,2,FALSE)</f>
        <v>---</v>
      </c>
      <c r="Y15" s="51" t="str">
        <f>VLOOKUP($V$5,Sheet5!$O$2:$U$16,2,FALSE)</f>
        <v>---</v>
      </c>
      <c r="Z15" s="52" t="str">
        <f>VLOOKUP($V$6,Sheet5!$Q$2:$U$16,2,FALSE)</f>
        <v>---</v>
      </c>
      <c r="AA15" s="53" t="e">
        <f t="shared" si="0"/>
        <v>#VALUE!</v>
      </c>
    </row>
    <row r="16" spans="1:27" ht="15.75" customHeight="1">
      <c r="A16" s="54" t="s">
        <v>104</v>
      </c>
      <c r="B16" s="54">
        <v>1800</v>
      </c>
      <c r="C16" s="54" t="s">
        <v>64</v>
      </c>
      <c r="D16" s="55">
        <v>3.6999999999999998E-2</v>
      </c>
      <c r="E16" s="55" t="e">
        <f t="shared" si="5"/>
        <v>#VALUE!</v>
      </c>
      <c r="F16" s="55" t="e">
        <f t="shared" si="6"/>
        <v>#VALUE!</v>
      </c>
      <c r="G16" s="54" t="e">
        <f t="shared" si="1"/>
        <v>#VALUE!</v>
      </c>
      <c r="H16" s="54" t="e">
        <f t="shared" si="2"/>
        <v>#VALUE!</v>
      </c>
      <c r="I16" s="54" t="e">
        <f t="shared" si="3"/>
        <v>#VALUE!</v>
      </c>
      <c r="J16" s="54" t="e">
        <f t="shared" si="4"/>
        <v>#VALUE!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50" t="str">
        <f>VLOOKUP($V$3,Sheet5!$K$2:$U$16,2,FALSE)</f>
        <v>---</v>
      </c>
      <c r="X16" s="51" t="str">
        <f>VLOOKUP($V$4,Sheet5!$M$2:$U$16,2,FALSE)</f>
        <v>---</v>
      </c>
      <c r="Y16" s="51" t="str">
        <f>VLOOKUP($V$5,Sheet5!$O$2:$U$16,2,FALSE)</f>
        <v>---</v>
      </c>
      <c r="Z16" s="52" t="str">
        <f>VLOOKUP($V$6,Sheet5!$Q$2:$U$16,2,FALSE)</f>
        <v>---</v>
      </c>
      <c r="AA16" s="53" t="e">
        <f t="shared" si="0"/>
        <v>#VALUE!</v>
      </c>
    </row>
    <row r="17" spans="1:27" ht="15.75" customHeight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"/>
      <c r="W17" s="50"/>
      <c r="X17" s="50" t="str">
        <f>VLOOKUP($V$4,Sheet5!$M$2:$U$16,4,FALSE)</f>
        <v>---</v>
      </c>
      <c r="Y17" s="1"/>
      <c r="Z17" s="1"/>
      <c r="AA17" s="1"/>
    </row>
    <row r="18" spans="1:27" ht="15.75" customHeight="1">
      <c r="C18" s="64"/>
      <c r="D18" s="65"/>
      <c r="E18" s="65"/>
      <c r="F18" s="65"/>
      <c r="G18" s="65"/>
      <c r="H18" s="65"/>
      <c r="I18" s="65"/>
      <c r="J18" s="66"/>
      <c r="K18" s="66"/>
      <c r="L18" s="66"/>
      <c r="M18" s="67"/>
      <c r="N18" s="67"/>
      <c r="O18" s="67"/>
      <c r="P18" s="68"/>
      <c r="Q18" s="68"/>
      <c r="R18" s="68"/>
      <c r="S18" s="68"/>
      <c r="T18" s="68"/>
      <c r="U18" s="68"/>
      <c r="V18" s="68"/>
      <c r="W18" s="68"/>
      <c r="X18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9"/>
  <sheetViews>
    <sheetView workbookViewId="0"/>
  </sheetViews>
  <sheetFormatPr defaultColWidth="14.453125" defaultRowHeight="15.75" customHeight="1"/>
  <cols>
    <col min="1" max="16384" width="14.453125" style="37"/>
  </cols>
  <sheetData>
    <row r="1" spans="1:2" ht="13">
      <c r="A1" s="35" t="str">
        <f>VLOOKUP('HSC  Evaluation sheet '!$B$9,A2:B5,2,FALSE)</f>
        <v>s</v>
      </c>
      <c r="B1" s="36" t="s">
        <v>105</v>
      </c>
    </row>
    <row r="2" spans="1:2" ht="15.75" customHeight="1">
      <c r="A2" s="38" t="s">
        <v>18</v>
      </c>
      <c r="B2" s="39" t="s">
        <v>106</v>
      </c>
    </row>
    <row r="3" spans="1:2" ht="15.75" customHeight="1">
      <c r="A3" s="40" t="s">
        <v>16</v>
      </c>
      <c r="B3" s="39" t="s">
        <v>107</v>
      </c>
    </row>
    <row r="4" spans="1:2" ht="15.75" customHeight="1">
      <c r="A4" s="40" t="s">
        <v>16</v>
      </c>
      <c r="B4" s="39" t="s">
        <v>107</v>
      </c>
    </row>
    <row r="6" spans="1:2" ht="13">
      <c r="A6" s="35" t="e">
        <f>VLOOKUP('HSC  Evaluation sheet '!$B$9,A7:B14,2,FALSE)</f>
        <v>#N/A</v>
      </c>
      <c r="B6" s="41" t="s">
        <v>108</v>
      </c>
    </row>
    <row r="7" spans="1:2" ht="15.75" customHeight="1">
      <c r="A7" s="40" t="s">
        <v>11</v>
      </c>
      <c r="B7" s="37" t="s">
        <v>109</v>
      </c>
    </row>
    <row r="8" spans="1:2" ht="15.75" customHeight="1">
      <c r="A8" s="40" t="s">
        <v>35</v>
      </c>
      <c r="B8" s="37" t="s">
        <v>109</v>
      </c>
    </row>
    <row r="9" spans="1:2" ht="15.75" customHeight="1">
      <c r="A9" s="40" t="s">
        <v>13</v>
      </c>
      <c r="B9" s="37" t="s">
        <v>109</v>
      </c>
    </row>
    <row r="10" spans="1:2" ht="15.75" customHeight="1">
      <c r="A10" s="40" t="s">
        <v>27</v>
      </c>
      <c r="B10" s="37" t="s">
        <v>109</v>
      </c>
    </row>
    <row r="11" spans="1:2" ht="15.75" customHeight="1">
      <c r="A11" s="40" t="s">
        <v>29</v>
      </c>
      <c r="B11" s="37" t="s">
        <v>109</v>
      </c>
    </row>
    <row r="12" spans="1:2" ht="15.75" customHeight="1">
      <c r="A12" s="40" t="s">
        <v>12</v>
      </c>
      <c r="B12" s="37" t="s">
        <v>109</v>
      </c>
    </row>
    <row r="13" spans="1:2" ht="15.75" customHeight="1">
      <c r="A13" s="40" t="s">
        <v>31</v>
      </c>
      <c r="B13" s="37" t="s">
        <v>109</v>
      </c>
    </row>
    <row r="14" spans="1:2" ht="15.75" customHeight="1">
      <c r="A14" s="40" t="s">
        <v>34</v>
      </c>
      <c r="B14" s="37" t="s">
        <v>109</v>
      </c>
    </row>
    <row r="16" spans="1:2" ht="13">
      <c r="A16" s="35" t="e">
        <f>VLOOKUP('HSC  Evaluation sheet '!$B$9,A17:B21,2,FALSE)</f>
        <v>#N/A</v>
      </c>
      <c r="B16" s="36" t="s">
        <v>105</v>
      </c>
    </row>
    <row r="17" spans="1:2" ht="15.75" customHeight="1">
      <c r="A17" s="38" t="s">
        <v>18</v>
      </c>
      <c r="B17" s="39" t="str">
        <f>A17</f>
        <v xml:space="preserve">FLEXI C MENT </v>
      </c>
    </row>
    <row r="18" spans="1:2" ht="15.75" customHeight="1">
      <c r="A18" s="40" t="s">
        <v>21</v>
      </c>
      <c r="B18" s="39" t="s">
        <v>16</v>
      </c>
    </row>
    <row r="19" spans="1:2" ht="15.75" customHeight="1">
      <c r="A19" s="40" t="s">
        <v>110</v>
      </c>
      <c r="B19" s="39" t="s">
        <v>16</v>
      </c>
    </row>
  </sheetData>
  <sheetProtection algorithmName="SHA-512" hashValue="d/0a7EOD3nyLw8K6eM9UYvVOvzY7hNdplMFzpciYS5KKuKYktZpYw2Hyxau74JQ1AEm6yqb0jXCZfN6rJOZFlg==" saltValue="0YiRyv6BFip7q03RQm6r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HSC  Evaluation sheet </vt:lpstr>
      <vt:lpstr>Sheet5</vt:lpstr>
      <vt:lpstr>Sheet4</vt:lpstr>
      <vt:lpstr>'HSC  Evaluation sheet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Lewis</dc:creator>
  <cp:lastModifiedBy>64216</cp:lastModifiedBy>
  <cp:lastPrinted>2020-06-23T01:33:45Z</cp:lastPrinted>
  <dcterms:created xsi:type="dcterms:W3CDTF">2020-06-09T22:31:16Z</dcterms:created>
  <dcterms:modified xsi:type="dcterms:W3CDTF">2020-06-23T03:25:22Z</dcterms:modified>
</cp:coreProperties>
</file>